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updateLinks="never"/>
  <mc:AlternateContent xmlns:mc="http://schemas.openxmlformats.org/markup-compatibility/2006">
    <mc:Choice Requires="x15">
      <x15ac:absPath xmlns:x15ac="http://schemas.microsoft.com/office/spreadsheetml/2010/11/ac" url="https://bdonl-my.sharepoint.com/personal/jaimy_simons_bdo_nl/Documents/Bureaublad/"/>
    </mc:Choice>
  </mc:AlternateContent>
  <xr:revisionPtr revIDLastSave="19" documentId="13_ncr:1_{264897F5-77DA-4F3D-A388-EBBFFB303248}" xr6:coauthVersionLast="47" xr6:coauthVersionMax="47" xr10:uidLastSave="{8F278A12-AB66-48CF-8297-415F735EB3BC}"/>
  <bookViews>
    <workbookView xWindow="-120" yWindow="-120" windowWidth="29040" windowHeight="15720" xr2:uid="{1E39B5E0-3EEE-48D5-A270-C184430C7029}"/>
  </bookViews>
  <sheets>
    <sheet name="MJB 2025" sheetId="1" r:id="rId1"/>
    <sheet name="Verwijzingen"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0">#REF!</definedName>
    <definedName name="\A">#REF!</definedName>
    <definedName name="\B">#REF!</definedName>
    <definedName name="__123Graph_AGRAFIEK2" localSheetId="0" hidden="1">'[1]VI Prog. res.'!#REF!</definedName>
    <definedName name="__123Graph_AGRAFIEK2" hidden="1">'[1]VI Prog. res.'!#REF!</definedName>
    <definedName name="__123Graph_LBL_AGRAFIEK2" localSheetId="0" hidden="1">'[1]VI Prog. res.'!#REF!</definedName>
    <definedName name="__123Graph_LBL_AGRAFIEK2" hidden="1">'[1]VI Prog. res.'!#REF!</definedName>
    <definedName name="_MatMult_AxB" hidden="1">'[2]begroting EW'!#REF!</definedName>
    <definedName name="_Order1" hidden="1">255</definedName>
    <definedName name="_Order2" hidden="1">255</definedName>
    <definedName name="_R" localSheetId="0">[3]toel!#REF!</definedName>
    <definedName name="_R">[3]toel!#REF!</definedName>
    <definedName name="_Sort" localSheetId="0" hidden="1">#REF!</definedName>
    <definedName name="_Sort" hidden="1">#REF!</definedName>
    <definedName name="A" hidden="1">'[2]begroting EW'!#REF!</definedName>
    <definedName name="afdr\" localSheetId="0">#REF!</definedName>
    <definedName name="afdr\">#REF!</definedName>
    <definedName name="Afdruk" localSheetId="0">#REF!</definedName>
    <definedName name="Afdruk">#REF!</definedName>
    <definedName name="Afdrukbereik_MI" localSheetId="0">#REF!</definedName>
    <definedName name="Afdrukbereik_MI">#REF!</definedName>
    <definedName name="AFDRUKTITELS_MI" localSheetId="0">#REF!</definedName>
    <definedName name="AFDRUKTITELS_MI">#REF!</definedName>
    <definedName name="afruk">#REF!</definedName>
    <definedName name="AS2DocOpenMode" hidden="1">"AS2DocumentEdit"</definedName>
    <definedName name="bedrijf">[4]parameters!$C$3</definedName>
    <definedName name="Berek" localSheetId="0">#REF!</definedName>
    <definedName name="Berek">#REF!</definedName>
    <definedName name="BIJDRAGEN">#REF!</definedName>
    <definedName name="boekjaar">[4]parameters!$C$6</definedName>
    <definedName name="BTW_Hoog">[5]Parameterblad!$C$135</definedName>
    <definedName name="BTW_Laag">[5]Parameterblad!$C$134</definedName>
    <definedName name="DATA1" localSheetId="0">[6]Blad1!#REF!</definedName>
    <definedName name="DATA1">[6]Blad1!#REF!</definedName>
    <definedName name="DATA10" localSheetId="0">'[7]WOZ 2010'!#REF!</definedName>
    <definedName name="DATA10">'[7]WOZ 2010'!#REF!</definedName>
    <definedName name="DATA11" localSheetId="0">'[8]WOZ 2012'!#REF!</definedName>
    <definedName name="DATA11">'[8]WOZ 2012'!#REF!</definedName>
    <definedName name="DATA16" localSheetId="0">'[8]WOZ 2012'!#REF!</definedName>
    <definedName name="DATA16">'[8]WOZ 2012'!#REF!</definedName>
    <definedName name="DATA17" localSheetId="0">'[8]WOZ 2012'!#REF!</definedName>
    <definedName name="DATA17">'[8]WOZ 2012'!#REF!</definedName>
    <definedName name="DATA21" localSheetId="0">'[8]WOZ 2012'!#REF!</definedName>
    <definedName name="DATA21">'[8]WOZ 2012'!#REF!</definedName>
    <definedName name="DATA22" localSheetId="0">'[8]WOZ 2012'!#REF!</definedName>
    <definedName name="DATA22">'[8]WOZ 2012'!#REF!</definedName>
    <definedName name="DATA23" localSheetId="0">'[8]WOZ 2012'!#REF!</definedName>
    <definedName name="DATA23">'[8]WOZ 2012'!#REF!</definedName>
    <definedName name="DATA3" localSheetId="0">[6]Blad1!#REF!</definedName>
    <definedName name="DATA3">[6]Blad1!#REF!</definedName>
    <definedName name="DATA4" localSheetId="0">[6]Blad1!#REF!</definedName>
    <definedName name="DATA4">[6]Blad1!#REF!</definedName>
    <definedName name="DATA8" localSheetId="0">'[8]WOZ 2012'!#REF!</definedName>
    <definedName name="DATA8">'[8]WOZ 2012'!#REF!</definedName>
    <definedName name="DATA9" localSheetId="0">'[7]WOZ 2010'!#REF!</definedName>
    <definedName name="DATA9">'[7]WOZ 2010'!#REF!</definedName>
    <definedName name="_xlnm.Database">#REF!</definedName>
    <definedName name="Database1">#REF!</definedName>
    <definedName name="Database2">#REF!</definedName>
    <definedName name="Database3">#REF!</definedName>
    <definedName name="DATUM_GRONDVERWERVING">[9]Grondverwerving!$M$21</definedName>
    <definedName name="Def" localSheetId="0">#REF!</definedName>
    <definedName name="Def">#REF!</definedName>
    <definedName name="DEFAULTOMSCHR">[5]Parameterblad!$M$2:$M$38</definedName>
    <definedName name="discontering" localSheetId="0">#REF!</definedName>
    <definedName name="discontering">#REF!</definedName>
    <definedName name="EEN">#REF!</definedName>
    <definedName name="euro" localSheetId="0">#REF!</definedName>
    <definedName name="euro">#REF!</definedName>
    <definedName name="fictiefaflossingspercentage">#REF!</definedName>
    <definedName name="garagessss">#REF!</definedName>
    <definedName name="GREX_PROJECT">[5]Grondexploitatie!$J$10</definedName>
    <definedName name="hgb">#REF!</definedName>
    <definedName name="HKP">[10]HKP!$J$18:$N$5355</definedName>
    <definedName name="IJK">'[5]SKO totaal'!$M$52</definedName>
    <definedName name="Integratieheffing_Percentage">[5]Parameterblad!$C$136</definedName>
    <definedName name="INTRO">#REF!</definedName>
    <definedName name="INVALG">#REF!</definedName>
    <definedName name="INVOER">#REF!</definedName>
    <definedName name="invul">#REF!</definedName>
    <definedName name="kwartaalnr">[4]parameters!$C$13:$C$16</definedName>
    <definedName name="LENING">#REF!</definedName>
    <definedName name="LST_OBJECTEN">[5]Parameterblad!$B$7:$B$36</definedName>
    <definedName name="maandnr">[4]parameters!$B$13:$B$24</definedName>
    <definedName name="MENU">#REF!</definedName>
    <definedName name="MVAnieuw" localSheetId="0">#REF!</definedName>
    <definedName name="MVAnieuw">#REF!</definedName>
    <definedName name="Onderhoudsvoorziening" localSheetId="0">#REF!</definedName>
    <definedName name="Onderhoudsvoorziening">#REF!</definedName>
    <definedName name="OnderhoudsvoorzieningDeGoedeWoningNijkerkerveen" localSheetId="0">#REF!</definedName>
    <definedName name="OnderhoudsvoorzieningDeGoedeWoningNijkerkerveen">#REF!</definedName>
    <definedName name="Onderhoudsvoorzieningdotatie" localSheetId="0">#REF!</definedName>
    <definedName name="Onderhoudsvoorzieningdotatie">#REF!</definedName>
    <definedName name="PAM_BUDGETFASE">'[11]SKO-PAM Mutatiemodel'!$AA$29</definedName>
    <definedName name="PercentageOVB">[5]Parameterblad!$C$137</definedName>
    <definedName name="periode">[4]parameters!$C$5</definedName>
    <definedName name="_xlnm.Print_Area" localSheetId="0">'MJB 2025'!$A$1:$U$422</definedName>
    <definedName name="_xlnm.Print_Area">#REF!</definedName>
    <definedName name="PROJECTTEAM_WERKNEMER_CODE">[4]exsion!$C$35:$C$38</definedName>
    <definedName name="PROJECTTEAM1">[4]parameters!$C$9</definedName>
    <definedName name="PROJECTTEAM2">[4]parameters!$C$10</definedName>
    <definedName name="PROJECTTEAMFILTER">[4]exsion!$B$23:$B$33</definedName>
    <definedName name="PROJECTTEAMTABEL">[4]exsion!$B$23:$C$33</definedName>
    <definedName name="qsadfsadfsadf">'[12]nwe begr'!#REF!</definedName>
    <definedName name="Referenties">#REF!</definedName>
    <definedName name="Referenties1">#REF!</definedName>
    <definedName name="Rekendatum">'[13]Erfpachtwoningen 31-12-2012'!$N$2</definedName>
    <definedName name="rente2007">#REF!</definedName>
    <definedName name="SKO_AANTAL_WONINGEN">'[14]SKO totaal'!$H$16</definedName>
    <definedName name="SKO_CONTROLE">'[5]SKO totaal'!$J$44</definedName>
    <definedName name="SKO_DATUMPRIJSPEIL">[5]Voorblad!$J$13</definedName>
    <definedName name="SKO_FOUTEN">'[15]SKO totaal'!$K$32</definedName>
    <definedName name="SKO_IJKPUNT">'[5]SKO totaal'!$L$53</definedName>
    <definedName name="SKO_INLEESROUTINE">'[5]SKO totaal'!$I$2</definedName>
    <definedName name="SKO_INLEZEN_HD">'[5]SKO totaal'!$L$54</definedName>
    <definedName name="SKO_KAVEL">[5]Grondverwerving!$M$16</definedName>
    <definedName name="SKO_LIJSTBEDRIJFSWAARDES">[5]Parameterblad!#REF!</definedName>
    <definedName name="SKO_OMSCHRIJVING">'[14]SKO totaal'!$J$2</definedName>
    <definedName name="SKO_OPBRENGST">[16]Bouwexploitatie!$K$164</definedName>
    <definedName name="SKO_OPBRENGST_NUMMER">'[12]nwe begr'!#REF!</definedName>
    <definedName name="SKO_OPLEVERING">'[5]SKO totaal'!$L$65</definedName>
    <definedName name="SKO_PARAMETER">[5]Parameterblad!$B$1</definedName>
    <definedName name="SKO_PARAMETERBLAD">[5]Parameterblad!$B$41:$O$131</definedName>
    <definedName name="SKO_PRJHFD">[5]Voorblad!$E$6</definedName>
    <definedName name="SKO_PROJECT">'[17]SKO totaal'!$J$7</definedName>
    <definedName name="SKO_PROJECTNUMMER_PCF">'[5]SKO totaal'!$L$51</definedName>
    <definedName name="SKO_PROJECTOMSCHRIJVING">[5]Voorblad!$E$5</definedName>
    <definedName name="SKO_PROJECTONWIKKELAAR">[5]Voorblad!$E$11</definedName>
    <definedName name="SKO_REEKS_DATA">[5]Bouwexploitatie!$N$14:$R$54</definedName>
    <definedName name="SKO_REEKS_TOTAAL">[5]Bouwexploitatie!$AA$14:$AA$52</definedName>
    <definedName name="SKO_REKENREGELS">[5]Parameterblad!$B$241:$B$260</definedName>
    <definedName name="SKO_REKENREGELS_ARCHITECT">[5]Parameterblad!$L$241:$L$256</definedName>
    <definedName name="SKO_REKENREGELS_BOUWKOSTEN">[5]Parameterblad!$D$241:$D$258</definedName>
    <definedName name="SKO_RESULTAAT">'[16]SKO totaal'!#REF!</definedName>
    <definedName name="SKO_SCHEMASELECTIE">#REF!</definedName>
    <definedName name="SKO_START_BOUW">'[5]SKO totaal'!$L$59</definedName>
    <definedName name="SKO_UITGEEFBAAR">[5]Grondexploitatie!$J$97</definedName>
    <definedName name="SKO_VERSIEDATUM">[5]Voorblad!$E$13</definedName>
    <definedName name="SKO_VERSIENUMMER">[18]Voorblad!#REF!</definedName>
    <definedName name="suiker">#REF!</definedName>
    <definedName name="TextRefCopy1" localSheetId="0">#REF!</definedName>
    <definedName name="TextRefCopy1">#REF!</definedName>
    <definedName name="TextRefCopy10" localSheetId="0">#REF!</definedName>
    <definedName name="TextRefCopy10">#REF!</definedName>
    <definedName name="TextRefCopy14" localSheetId="0">#REF!</definedName>
    <definedName name="TextRefCopy14">#REF!</definedName>
    <definedName name="TextRefCopy15" localSheetId="0">#REF!</definedName>
    <definedName name="TextRefCopy15">#REF!</definedName>
    <definedName name="TextRefCopy16" localSheetId="0">#REF!</definedName>
    <definedName name="TextRefCopy16">#REF!</definedName>
    <definedName name="TextRefCopy17" localSheetId="0">#REF!</definedName>
    <definedName name="TextRefCopy17">#REF!</definedName>
    <definedName name="TextRefCopy2" localSheetId="0">#REF!</definedName>
    <definedName name="TextRefCopy2">#REF!</definedName>
    <definedName name="TextRefCopy6" localSheetId="0">#REF!</definedName>
    <definedName name="TextRefCopy6">#REF!</definedName>
    <definedName name="TextRefCopy7" localSheetId="0">#REF!</definedName>
    <definedName name="TextRefCopy7">#REF!</definedName>
    <definedName name="TextRefCopy8" localSheetId="0">#REF!</definedName>
    <definedName name="TextRefCopy8">#REF!</definedName>
    <definedName name="TextRefCopy9" localSheetId="0">#REF!</definedName>
    <definedName name="TextRefCopy9">#REF!</definedName>
    <definedName name="TextRefCopyRangeCount" hidden="1">17</definedName>
    <definedName name="TWEE">#REF!</definedName>
    <definedName name="type">[4]parameters!$C$4</definedName>
    <definedName name="Versie">[5]Versie!$I$1</definedName>
    <definedName name="versie_a">[5]Versie!$J$1</definedName>
    <definedName name="VRK_budget">#REF!</definedName>
    <definedName name="VRK_rekening">#REF!</definedName>
    <definedName name="VRK_toelichting">#REF!</definedName>
    <definedName name="ZOEKEN_OBJECTEN">[5]Parameterblad!$G$7:$I$36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3" i="1" l="1"/>
  <c r="F268" i="1" s="1"/>
  <c r="G154" i="1"/>
  <c r="G204" i="1" s="1"/>
  <c r="G269" i="1" s="1"/>
  <c r="H154" i="1"/>
  <c r="H204" i="1" s="1"/>
  <c r="H269" i="1" s="1"/>
  <c r="I154" i="1"/>
  <c r="I204" i="1" s="1"/>
  <c r="I269" i="1" s="1"/>
  <c r="J154" i="1"/>
  <c r="J243" i="1" s="1"/>
  <c r="J204" i="1"/>
  <c r="J269" i="1" s="1"/>
  <c r="K154" i="1"/>
  <c r="K204" i="1" s="1"/>
  <c r="K269" i="1" s="1"/>
  <c r="L154" i="1"/>
  <c r="L204" i="1" s="1"/>
  <c r="L269" i="1" s="1"/>
  <c r="M154" i="1"/>
  <c r="N154" i="1"/>
  <c r="N243" i="1" s="1"/>
  <c r="O154" i="1"/>
  <c r="O204" i="1" s="1"/>
  <c r="O269" i="1" s="1"/>
  <c r="P154" i="1"/>
  <c r="P204" i="1" s="1"/>
  <c r="P269" i="1" s="1"/>
  <c r="Q154" i="1"/>
  <c r="Q204" i="1" s="1"/>
  <c r="Q269" i="1" s="1"/>
  <c r="R154" i="1"/>
  <c r="R243" i="1" s="1"/>
  <c r="S154" i="1"/>
  <c r="S243" i="1" s="1"/>
  <c r="T154" i="1"/>
  <c r="T204" i="1" s="1"/>
  <c r="T269" i="1" s="1"/>
  <c r="U154" i="1"/>
  <c r="U204" i="1" s="1"/>
  <c r="U269" i="1" s="1"/>
  <c r="E204" i="1"/>
  <c r="E269" i="1" s="1"/>
  <c r="E272" i="1" s="1"/>
  <c r="F154" i="1"/>
  <c r="F204" i="1" s="1"/>
  <c r="F269" i="1" s="1"/>
  <c r="D154" i="1"/>
  <c r="D243" i="1" s="1"/>
  <c r="H170" i="1"/>
  <c r="H259" i="1"/>
  <c r="E170" i="1"/>
  <c r="E259" i="1"/>
  <c r="G171" i="1"/>
  <c r="G260" i="1"/>
  <c r="F171" i="1"/>
  <c r="F260" i="1" s="1"/>
  <c r="D158" i="1"/>
  <c r="D247" i="1" s="1"/>
  <c r="D163" i="1"/>
  <c r="D142" i="1"/>
  <c r="D225" i="1" s="1"/>
  <c r="E142" i="1"/>
  <c r="J144" i="1"/>
  <c r="J145" i="1"/>
  <c r="J185" i="1" s="1"/>
  <c r="J146" i="1"/>
  <c r="J230" i="1" s="1"/>
  <c r="F194" i="1"/>
  <c r="F236" i="1" s="1"/>
  <c r="F195" i="1"/>
  <c r="G195" i="1"/>
  <c r="H195" i="1"/>
  <c r="I195" i="1" s="1"/>
  <c r="J195" i="1" s="1"/>
  <c r="K195" i="1" s="1"/>
  <c r="F196" i="1"/>
  <c r="G196" i="1"/>
  <c r="H196" i="1"/>
  <c r="I196" i="1" s="1"/>
  <c r="J196" i="1" s="1"/>
  <c r="K196" i="1" s="1"/>
  <c r="J159" i="1"/>
  <c r="J205" i="1"/>
  <c r="J176" i="1"/>
  <c r="J206" i="1" s="1"/>
  <c r="J265" i="1" s="1"/>
  <c r="J142" i="1"/>
  <c r="J143" i="1"/>
  <c r="J147" i="1"/>
  <c r="J231" i="1" s="1"/>
  <c r="J152" i="1"/>
  <c r="J186" i="1" s="1"/>
  <c r="J100" i="1"/>
  <c r="J105" i="1"/>
  <c r="J155" i="1"/>
  <c r="J156" i="1"/>
  <c r="J157" i="1"/>
  <c r="J158" i="1"/>
  <c r="J160" i="1"/>
  <c r="J161" i="1"/>
  <c r="J162" i="1"/>
  <c r="J169" i="1"/>
  <c r="J170" i="1"/>
  <c r="J171" i="1"/>
  <c r="J172" i="1"/>
  <c r="J261" i="1" s="1"/>
  <c r="J216" i="1"/>
  <c r="K159" i="1"/>
  <c r="K205" i="1" s="1"/>
  <c r="K270" i="1" s="1"/>
  <c r="K142" i="1"/>
  <c r="K143" i="1"/>
  <c r="K226" i="1" s="1"/>
  <c r="K144" i="1"/>
  <c r="K227" i="1" s="1"/>
  <c r="K145" i="1"/>
  <c r="K185" i="1"/>
  <c r="K228" i="1"/>
  <c r="K146" i="1"/>
  <c r="K230" i="1" s="1"/>
  <c r="K147" i="1"/>
  <c r="K231" i="1"/>
  <c r="K152" i="1"/>
  <c r="K100" i="1"/>
  <c r="K105" i="1"/>
  <c r="K107" i="1" s="1"/>
  <c r="K153" i="1" s="1"/>
  <c r="K238" i="1"/>
  <c r="K239" i="1"/>
  <c r="K240" i="1"/>
  <c r="K241" i="1"/>
  <c r="K242" i="1"/>
  <c r="K155" i="1"/>
  <c r="K244" i="1"/>
  <c r="K156" i="1"/>
  <c r="K245" i="1"/>
  <c r="K157" i="1"/>
  <c r="K246" i="1" s="1"/>
  <c r="K158" i="1"/>
  <c r="K163" i="1" s="1"/>
  <c r="K252" i="1" s="1"/>
  <c r="K247" i="1"/>
  <c r="K160" i="1"/>
  <c r="K161" i="1"/>
  <c r="K250" i="1"/>
  <c r="K162" i="1"/>
  <c r="K251" i="1"/>
  <c r="K169" i="1"/>
  <c r="K258" i="1"/>
  <c r="K170" i="1"/>
  <c r="K259" i="1" s="1"/>
  <c r="K171" i="1"/>
  <c r="K260" i="1" s="1"/>
  <c r="K172" i="1"/>
  <c r="K261" i="1"/>
  <c r="K176" i="1"/>
  <c r="K206" i="1" s="1"/>
  <c r="K265" i="1" s="1"/>
  <c r="N144" i="1"/>
  <c r="N145" i="1"/>
  <c r="N146" i="1"/>
  <c r="N230" i="1" s="1"/>
  <c r="N185" i="1"/>
  <c r="N192" i="1"/>
  <c r="N229" i="1" s="1"/>
  <c r="N142" i="1"/>
  <c r="N143" i="1"/>
  <c r="N226" i="1" s="1"/>
  <c r="N147" i="1"/>
  <c r="N231" i="1" s="1"/>
  <c r="N152" i="1"/>
  <c r="N100" i="1"/>
  <c r="N105" i="1"/>
  <c r="N107" i="1"/>
  <c r="N153" i="1" s="1"/>
  <c r="N187" i="1" s="1"/>
  <c r="N155" i="1"/>
  <c r="N244" i="1" s="1"/>
  <c r="N156" i="1"/>
  <c r="N157" i="1"/>
  <c r="N158" i="1"/>
  <c r="N159" i="1"/>
  <c r="N160" i="1"/>
  <c r="N161" i="1"/>
  <c r="N250" i="1" s="1"/>
  <c r="N162" i="1"/>
  <c r="N251" i="1" s="1"/>
  <c r="N163" i="1"/>
  <c r="N252" i="1" s="1"/>
  <c r="N169" i="1"/>
  <c r="N170" i="1"/>
  <c r="N171" i="1"/>
  <c r="N172" i="1"/>
  <c r="N261" i="1" s="1"/>
  <c r="N176" i="1"/>
  <c r="N205" i="1"/>
  <c r="N270" i="1" s="1"/>
  <c r="N206" i="1"/>
  <c r="N265" i="1" s="1"/>
  <c r="N186" i="1"/>
  <c r="N216" i="1"/>
  <c r="C340" i="1"/>
  <c r="U142" i="1"/>
  <c r="U143" i="1"/>
  <c r="U144" i="1"/>
  <c r="U149" i="1" s="1"/>
  <c r="U145" i="1"/>
  <c r="U185" i="1" s="1"/>
  <c r="U228" i="1" s="1"/>
  <c r="U146" i="1"/>
  <c r="U230" i="1" s="1"/>
  <c r="U147" i="1"/>
  <c r="U231" i="1" s="1"/>
  <c r="U152" i="1"/>
  <c r="U186" i="1" s="1"/>
  <c r="U100" i="1"/>
  <c r="U105" i="1"/>
  <c r="U107" i="1" s="1"/>
  <c r="U153" i="1" s="1"/>
  <c r="U155" i="1"/>
  <c r="U156" i="1"/>
  <c r="U245" i="1" s="1"/>
  <c r="U157" i="1"/>
  <c r="U246" i="1" s="1"/>
  <c r="U158" i="1"/>
  <c r="U163" i="1" s="1"/>
  <c r="U159" i="1"/>
  <c r="U160" i="1"/>
  <c r="U161" i="1"/>
  <c r="U162" i="1"/>
  <c r="U169" i="1"/>
  <c r="U170" i="1"/>
  <c r="U259" i="1" s="1"/>
  <c r="U171" i="1"/>
  <c r="U260" i="1" s="1"/>
  <c r="U172" i="1"/>
  <c r="U261" i="1" s="1"/>
  <c r="U280" i="1" s="1"/>
  <c r="U176" i="1"/>
  <c r="D3" i="1"/>
  <c r="D172" i="1"/>
  <c r="D261" i="1"/>
  <c r="D171" i="1"/>
  <c r="D260" i="1"/>
  <c r="D169" i="1"/>
  <c r="D258" i="1"/>
  <c r="F159" i="1"/>
  <c r="F248" i="1" s="1"/>
  <c r="F205" i="1"/>
  <c r="F270" i="1" s="1"/>
  <c r="F176" i="1"/>
  <c r="F206" i="1" s="1"/>
  <c r="S142" i="1"/>
  <c r="S225" i="1" s="1"/>
  <c r="S143" i="1"/>
  <c r="S144" i="1"/>
  <c r="S227" i="1" s="1"/>
  <c r="S145" i="1"/>
  <c r="S185" i="1" s="1"/>
  <c r="S228" i="1" s="1"/>
  <c r="S146" i="1"/>
  <c r="S147" i="1"/>
  <c r="S152" i="1"/>
  <c r="S100" i="1"/>
  <c r="S105" i="1"/>
  <c r="S107" i="1"/>
  <c r="S153" i="1"/>
  <c r="S155" i="1"/>
  <c r="S244" i="1" s="1"/>
  <c r="S156" i="1"/>
  <c r="S157" i="1"/>
  <c r="S246" i="1" s="1"/>
  <c r="S158" i="1"/>
  <c r="S159" i="1"/>
  <c r="S205" i="1" s="1"/>
  <c r="S270" i="1" s="1"/>
  <c r="S160" i="1"/>
  <c r="S161" i="1"/>
  <c r="S162" i="1"/>
  <c r="S251" i="1" s="1"/>
  <c r="S169" i="1"/>
  <c r="S258" i="1" s="1"/>
  <c r="S170" i="1"/>
  <c r="S171" i="1"/>
  <c r="S172" i="1"/>
  <c r="S176" i="1"/>
  <c r="T142" i="1"/>
  <c r="T225" i="1" s="1"/>
  <c r="T143" i="1"/>
  <c r="T226" i="1" s="1"/>
  <c r="T144" i="1"/>
  <c r="T227" i="1" s="1"/>
  <c r="T145" i="1"/>
  <c r="T146" i="1"/>
  <c r="T147" i="1"/>
  <c r="T152" i="1"/>
  <c r="T100" i="1"/>
  <c r="T105" i="1"/>
  <c r="T155" i="1"/>
  <c r="T244" i="1" s="1"/>
  <c r="T156" i="1"/>
  <c r="T245" i="1" s="1"/>
  <c r="T157" i="1"/>
  <c r="T158" i="1"/>
  <c r="T163" i="1" s="1"/>
  <c r="T159" i="1"/>
  <c r="T205" i="1" s="1"/>
  <c r="T160" i="1"/>
  <c r="T161" i="1"/>
  <c r="T162" i="1"/>
  <c r="T169" i="1"/>
  <c r="T170" i="1"/>
  <c r="T259" i="1" s="1"/>
  <c r="T171" i="1"/>
  <c r="T260" i="1" s="1"/>
  <c r="T172" i="1"/>
  <c r="T176" i="1"/>
  <c r="R142" i="1"/>
  <c r="R225" i="1" s="1"/>
  <c r="R143" i="1"/>
  <c r="R149" i="1" s="1"/>
  <c r="R144" i="1"/>
  <c r="R227" i="1" s="1"/>
  <c r="R145" i="1"/>
  <c r="R146" i="1"/>
  <c r="R230" i="1" s="1"/>
  <c r="R147" i="1"/>
  <c r="R152" i="1"/>
  <c r="R100" i="1"/>
  <c r="R105" i="1"/>
  <c r="R155" i="1"/>
  <c r="R244" i="1" s="1"/>
  <c r="R156" i="1"/>
  <c r="R245" i="1" s="1"/>
  <c r="R157" i="1"/>
  <c r="R246" i="1" s="1"/>
  <c r="R158" i="1"/>
  <c r="R163" i="1" s="1"/>
  <c r="R159" i="1"/>
  <c r="R205" i="1" s="1"/>
  <c r="R160" i="1"/>
  <c r="R161" i="1"/>
  <c r="R162" i="1"/>
  <c r="R251" i="1" s="1"/>
  <c r="R169" i="1"/>
  <c r="R258" i="1" s="1"/>
  <c r="R170" i="1"/>
  <c r="R259" i="1" s="1"/>
  <c r="R171" i="1"/>
  <c r="R260" i="1" s="1"/>
  <c r="R172" i="1"/>
  <c r="R261" i="1" s="1"/>
  <c r="R176" i="1"/>
  <c r="Q142" i="1"/>
  <c r="Q143" i="1"/>
  <c r="Q226" i="1" s="1"/>
  <c r="Q144" i="1"/>
  <c r="Q227" i="1" s="1"/>
  <c r="Q145" i="1"/>
  <c r="Q146" i="1"/>
  <c r="Q147" i="1"/>
  <c r="Q152" i="1"/>
  <c r="Q100" i="1"/>
  <c r="Q105" i="1"/>
  <c r="Q107" i="1"/>
  <c r="Q153" i="1" s="1"/>
  <c r="Q155" i="1"/>
  <c r="Q244" i="1" s="1"/>
  <c r="Q156" i="1"/>
  <c r="Q245" i="1" s="1"/>
  <c r="Q157" i="1"/>
  <c r="Q246" i="1" s="1"/>
  <c r="Q158" i="1"/>
  <c r="Q159" i="1"/>
  <c r="Q205" i="1" s="1"/>
  <c r="Q270" i="1" s="1"/>
  <c r="Q160" i="1"/>
  <c r="Q161" i="1"/>
  <c r="Q162" i="1"/>
  <c r="Q169" i="1"/>
  <c r="Q174" i="1" s="1"/>
  <c r="Q170" i="1"/>
  <c r="Q259" i="1" s="1"/>
  <c r="Q171" i="1"/>
  <c r="Q260" i="1" s="1"/>
  <c r="Q172" i="1"/>
  <c r="Q176" i="1"/>
  <c r="P142" i="1"/>
  <c r="P143" i="1"/>
  <c r="P226" i="1" s="1"/>
  <c r="P144" i="1"/>
  <c r="P227" i="1" s="1"/>
  <c r="P145" i="1"/>
  <c r="P185" i="1" s="1"/>
  <c r="P228" i="1" s="1"/>
  <c r="P146" i="1"/>
  <c r="P230" i="1" s="1"/>
  <c r="P147" i="1"/>
  <c r="P152" i="1"/>
  <c r="P100" i="1"/>
  <c r="P105" i="1"/>
  <c r="P107" i="1" s="1"/>
  <c r="P153" i="1" s="1"/>
  <c r="P155" i="1"/>
  <c r="P156" i="1"/>
  <c r="P245" i="1" s="1"/>
  <c r="P157" i="1"/>
  <c r="P246" i="1" s="1"/>
  <c r="P158" i="1"/>
  <c r="P163" i="1" s="1"/>
  <c r="P252" i="1" s="1"/>
  <c r="P159" i="1"/>
  <c r="P160" i="1"/>
  <c r="P161" i="1"/>
  <c r="P250" i="1" s="1"/>
  <c r="P162" i="1"/>
  <c r="P169" i="1"/>
  <c r="P170" i="1"/>
  <c r="P259" i="1" s="1"/>
  <c r="P171" i="1"/>
  <c r="P260" i="1" s="1"/>
  <c r="P172" i="1"/>
  <c r="P261" i="1" s="1"/>
  <c r="P176" i="1"/>
  <c r="P206" i="1" s="1"/>
  <c r="O142" i="1"/>
  <c r="O143" i="1"/>
  <c r="O144" i="1"/>
  <c r="O145" i="1"/>
  <c r="O146" i="1"/>
  <c r="O147" i="1"/>
  <c r="O231" i="1" s="1"/>
  <c r="O152" i="1"/>
  <c r="O100" i="1"/>
  <c r="O105" i="1"/>
  <c r="O107" i="1"/>
  <c r="O153" i="1" s="1"/>
  <c r="O155" i="1"/>
  <c r="O244" i="1" s="1"/>
  <c r="O156" i="1"/>
  <c r="O245" i="1" s="1"/>
  <c r="O157" i="1"/>
  <c r="O158" i="1"/>
  <c r="O163" i="1" s="1"/>
  <c r="O252" i="1" s="1"/>
  <c r="O159" i="1"/>
  <c r="O160" i="1"/>
  <c r="O161" i="1"/>
  <c r="O162" i="1"/>
  <c r="O251" i="1" s="1"/>
  <c r="O169" i="1"/>
  <c r="O170" i="1"/>
  <c r="O171" i="1"/>
  <c r="O260" i="1" s="1"/>
  <c r="O172" i="1"/>
  <c r="O261" i="1" s="1"/>
  <c r="O280" i="1" s="1"/>
  <c r="O176" i="1"/>
  <c r="O206" i="1" s="1"/>
  <c r="M142" i="1"/>
  <c r="M143" i="1"/>
  <c r="M144" i="1"/>
  <c r="M145" i="1"/>
  <c r="M185" i="1" s="1"/>
  <c r="M146" i="1"/>
  <c r="M230" i="1" s="1"/>
  <c r="M147" i="1"/>
  <c r="M231" i="1" s="1"/>
  <c r="M152" i="1"/>
  <c r="M186" i="1" s="1"/>
  <c r="M100" i="1"/>
  <c r="M105" i="1"/>
  <c r="M107" i="1"/>
  <c r="M153" i="1"/>
  <c r="M155" i="1"/>
  <c r="M244" i="1" s="1"/>
  <c r="M156" i="1"/>
  <c r="M245" i="1" s="1"/>
  <c r="M157" i="1"/>
  <c r="M246" i="1" s="1"/>
  <c r="M158" i="1"/>
  <c r="M159" i="1"/>
  <c r="M160" i="1"/>
  <c r="M161" i="1"/>
  <c r="M250" i="1" s="1"/>
  <c r="M162" i="1"/>
  <c r="M251" i="1" s="1"/>
  <c r="M169" i="1"/>
  <c r="M174" i="1" s="1"/>
  <c r="M170" i="1"/>
  <c r="M171" i="1"/>
  <c r="M260" i="1" s="1"/>
  <c r="M172" i="1"/>
  <c r="M261" i="1" s="1"/>
  <c r="M280" i="1" s="1"/>
  <c r="M176" i="1"/>
  <c r="L142" i="1"/>
  <c r="L143" i="1"/>
  <c r="L144" i="1"/>
  <c r="L145" i="1"/>
  <c r="L185" i="1" s="1"/>
  <c r="L146" i="1"/>
  <c r="L230" i="1" s="1"/>
  <c r="L147" i="1"/>
  <c r="L231" i="1" s="1"/>
  <c r="L152" i="1"/>
  <c r="L100" i="1"/>
  <c r="L105" i="1"/>
  <c r="L107" i="1"/>
  <c r="L153" i="1"/>
  <c r="L155" i="1"/>
  <c r="L244" i="1" s="1"/>
  <c r="L156" i="1"/>
  <c r="L245" i="1" s="1"/>
  <c r="L157" i="1"/>
  <c r="L246" i="1" s="1"/>
  <c r="L158" i="1"/>
  <c r="L163" i="1" s="1"/>
  <c r="L159" i="1"/>
  <c r="L248" i="1" s="1"/>
  <c r="L160" i="1"/>
  <c r="L161" i="1"/>
  <c r="L162" i="1"/>
  <c r="L251" i="1" s="1"/>
  <c r="L169" i="1"/>
  <c r="L174" i="1" s="1"/>
  <c r="L170" i="1"/>
  <c r="L259" i="1" s="1"/>
  <c r="L171" i="1"/>
  <c r="L260" i="1" s="1"/>
  <c r="L172" i="1"/>
  <c r="L261" i="1" s="1"/>
  <c r="L176" i="1"/>
  <c r="G159" i="1"/>
  <c r="G248" i="1" s="1"/>
  <c r="G205" i="1"/>
  <c r="G270" i="1"/>
  <c r="G142" i="1"/>
  <c r="G225" i="1" s="1"/>
  <c r="G143" i="1"/>
  <c r="G226" i="1"/>
  <c r="G144" i="1"/>
  <c r="G192" i="1" s="1"/>
  <c r="G229" i="1" s="1"/>
  <c r="G227" i="1"/>
  <c r="G145" i="1"/>
  <c r="G185" i="1"/>
  <c r="G228" i="1"/>
  <c r="G146" i="1"/>
  <c r="G230" i="1" s="1"/>
  <c r="G147" i="1"/>
  <c r="G231" i="1" s="1"/>
  <c r="G152" i="1"/>
  <c r="G186" i="1"/>
  <c r="G100" i="1"/>
  <c r="G107" i="1" s="1"/>
  <c r="G153" i="1" s="1"/>
  <c r="G105" i="1"/>
  <c r="G238" i="1"/>
  <c r="G239" i="1"/>
  <c r="G240" i="1"/>
  <c r="G241" i="1"/>
  <c r="G242" i="1"/>
  <c r="G243" i="1"/>
  <c r="G155" i="1"/>
  <c r="G244" i="1" s="1"/>
  <c r="G156" i="1"/>
  <c r="G245" i="1" s="1"/>
  <c r="G157" i="1"/>
  <c r="G246" i="1" s="1"/>
  <c r="G158" i="1"/>
  <c r="G247" i="1" s="1"/>
  <c r="G160" i="1"/>
  <c r="G161" i="1"/>
  <c r="G250" i="1"/>
  <c r="G162" i="1"/>
  <c r="G251" i="1" s="1"/>
  <c r="G163" i="1"/>
  <c r="G252" i="1"/>
  <c r="G169" i="1"/>
  <c r="G258" i="1"/>
  <c r="G170" i="1"/>
  <c r="G259" i="1"/>
  <c r="G172" i="1"/>
  <c r="G261" i="1" s="1"/>
  <c r="G176" i="1"/>
  <c r="G206" i="1" s="1"/>
  <c r="G265" i="1" s="1"/>
  <c r="F142" i="1"/>
  <c r="F225" i="1"/>
  <c r="F143" i="1"/>
  <c r="F226" i="1"/>
  <c r="F144" i="1"/>
  <c r="F227" i="1" s="1"/>
  <c r="F145" i="1"/>
  <c r="F185" i="1"/>
  <c r="F146" i="1"/>
  <c r="F147" i="1"/>
  <c r="F231" i="1" s="1"/>
  <c r="F155" i="1"/>
  <c r="F244" i="1" s="1"/>
  <c r="F157" i="1"/>
  <c r="F246" i="1" s="1"/>
  <c r="F158" i="1"/>
  <c r="F163" i="1" s="1"/>
  <c r="F252" i="1" s="1"/>
  <c r="F162" i="1"/>
  <c r="F251" i="1"/>
  <c r="F152" i="1"/>
  <c r="F186" i="1"/>
  <c r="F160" i="1"/>
  <c r="F249" i="1" s="1"/>
  <c r="F100" i="1"/>
  <c r="F105" i="1"/>
  <c r="F238" i="1"/>
  <c r="F239" i="1"/>
  <c r="F240" i="1"/>
  <c r="F241" i="1"/>
  <c r="F242" i="1"/>
  <c r="F156" i="1"/>
  <c r="F245" i="1" s="1"/>
  <c r="F161" i="1"/>
  <c r="F250" i="1"/>
  <c r="G216" i="1"/>
  <c r="D268" i="1"/>
  <c r="U3" i="1"/>
  <c r="U140" i="1" s="1"/>
  <c r="U223" i="1" s="1"/>
  <c r="U258" i="1"/>
  <c r="T3" i="1"/>
  <c r="T261" i="1"/>
  <c r="S3" i="1"/>
  <c r="S261" i="1"/>
  <c r="S260" i="1"/>
  <c r="R3" i="1"/>
  <c r="R342" i="1" s="1"/>
  <c r="Q3" i="1"/>
  <c r="Q18" i="1" s="1"/>
  <c r="Q261" i="1"/>
  <c r="P3" i="1"/>
  <c r="P258" i="1"/>
  <c r="G3" i="1"/>
  <c r="G342" i="1" s="1"/>
  <c r="E3" i="1"/>
  <c r="E172" i="1"/>
  <c r="E261" i="1" s="1"/>
  <c r="E171" i="1"/>
  <c r="E260" i="1" s="1"/>
  <c r="E169" i="1"/>
  <c r="E258" i="1" s="1"/>
  <c r="C338" i="1"/>
  <c r="H3" i="1"/>
  <c r="H172" i="1"/>
  <c r="H261" i="1" s="1"/>
  <c r="H171" i="1"/>
  <c r="H260" i="1"/>
  <c r="H169" i="1"/>
  <c r="H174" i="1" s="1"/>
  <c r="H258" i="1"/>
  <c r="I3" i="1"/>
  <c r="I308" i="1" s="1"/>
  <c r="I172" i="1"/>
  <c r="I261" i="1" s="1"/>
  <c r="I171" i="1"/>
  <c r="I260" i="1" s="1"/>
  <c r="I169" i="1"/>
  <c r="I258" i="1"/>
  <c r="J3" i="1"/>
  <c r="J280" i="1" s="1"/>
  <c r="J260" i="1"/>
  <c r="J258" i="1"/>
  <c r="J263" i="1" s="1"/>
  <c r="K3" i="1"/>
  <c r="L3" i="1"/>
  <c r="L258" i="1"/>
  <c r="M3" i="1"/>
  <c r="M18" i="1" s="1"/>
  <c r="M258" i="1"/>
  <c r="N3" i="1"/>
  <c r="N140" i="1" s="1"/>
  <c r="N223" i="1" s="1"/>
  <c r="N260" i="1"/>
  <c r="N258" i="1"/>
  <c r="O3" i="1"/>
  <c r="O258" i="1"/>
  <c r="H345" i="1"/>
  <c r="F345" i="1"/>
  <c r="D143" i="1"/>
  <c r="D226" i="1" s="1"/>
  <c r="D144" i="1"/>
  <c r="D227" i="1" s="1"/>
  <c r="D145" i="1"/>
  <c r="D185" i="1" s="1"/>
  <c r="D146" i="1"/>
  <c r="D230" i="1" s="1"/>
  <c r="D147" i="1"/>
  <c r="D231" i="1"/>
  <c r="D152" i="1"/>
  <c r="D100" i="1"/>
  <c r="D105" i="1"/>
  <c r="D238" i="1"/>
  <c r="D239" i="1"/>
  <c r="D240" i="1"/>
  <c r="D241" i="1"/>
  <c r="D242" i="1"/>
  <c r="D155" i="1"/>
  <c r="D244" i="1"/>
  <c r="D156" i="1"/>
  <c r="D245" i="1"/>
  <c r="D157" i="1"/>
  <c r="D246" i="1"/>
  <c r="D159" i="1"/>
  <c r="D248" i="1" s="1"/>
  <c r="D160" i="1"/>
  <c r="D249" i="1"/>
  <c r="D161" i="1"/>
  <c r="D250" i="1" s="1"/>
  <c r="D162" i="1"/>
  <c r="D251" i="1" s="1"/>
  <c r="D252" i="1"/>
  <c r="D170" i="1"/>
  <c r="D176" i="1"/>
  <c r="D265" i="1" s="1"/>
  <c r="D270" i="1"/>
  <c r="B5" i="8"/>
  <c r="U238" i="1"/>
  <c r="T238" i="1"/>
  <c r="S238" i="1"/>
  <c r="R238" i="1"/>
  <c r="Q238" i="1"/>
  <c r="P238" i="1"/>
  <c r="O238" i="1"/>
  <c r="N238" i="1"/>
  <c r="M238" i="1"/>
  <c r="L238" i="1"/>
  <c r="J238" i="1"/>
  <c r="I238" i="1"/>
  <c r="H238" i="1"/>
  <c r="E238" i="1"/>
  <c r="E147" i="1"/>
  <c r="E146" i="1"/>
  <c r="E230" i="1" s="1"/>
  <c r="E145" i="1"/>
  <c r="E185" i="1" s="1"/>
  <c r="E144" i="1"/>
  <c r="E227" i="1" s="1"/>
  <c r="E143" i="1"/>
  <c r="E226" i="1" s="1"/>
  <c r="H142" i="1"/>
  <c r="H225" i="1" s="1"/>
  <c r="V194" i="1"/>
  <c r="W194" i="1"/>
  <c r="X194" i="1"/>
  <c r="Y194" i="1"/>
  <c r="V195" i="1"/>
  <c r="W195" i="1"/>
  <c r="X195" i="1"/>
  <c r="Y195" i="1"/>
  <c r="V192" i="1"/>
  <c r="W192" i="1"/>
  <c r="X192" i="1"/>
  <c r="Y192" i="1"/>
  <c r="V149" i="1"/>
  <c r="W149" i="1"/>
  <c r="X149" i="1"/>
  <c r="Y149" i="1"/>
  <c r="F172" i="1"/>
  <c r="F261" i="1" s="1"/>
  <c r="F169" i="1"/>
  <c r="E152" i="1"/>
  <c r="E155" i="1"/>
  <c r="E156" i="1"/>
  <c r="E157" i="1"/>
  <c r="E246" i="1" s="1"/>
  <c r="E158" i="1"/>
  <c r="E247" i="1" s="1"/>
  <c r="E159" i="1"/>
  <c r="E248" i="1" s="1"/>
  <c r="E160" i="1"/>
  <c r="E249" i="1" s="1"/>
  <c r="E161" i="1"/>
  <c r="E250" i="1" s="1"/>
  <c r="E162" i="1"/>
  <c r="E251" i="1" s="1"/>
  <c r="I162" i="1"/>
  <c r="I251" i="1" s="1"/>
  <c r="H162" i="1"/>
  <c r="H251" i="1" s="1"/>
  <c r="I161" i="1"/>
  <c r="H161" i="1"/>
  <c r="I160" i="1"/>
  <c r="H160" i="1"/>
  <c r="U205" i="1"/>
  <c r="U270" i="1" s="1"/>
  <c r="O205" i="1"/>
  <c r="O270" i="1" s="1"/>
  <c r="M205" i="1"/>
  <c r="M270" i="1" s="1"/>
  <c r="I159" i="1"/>
  <c r="I248" i="1" s="1"/>
  <c r="I205" i="1"/>
  <c r="I270" i="1" s="1"/>
  <c r="H159" i="1"/>
  <c r="H205" i="1"/>
  <c r="H270" i="1" s="1"/>
  <c r="I158" i="1"/>
  <c r="H158" i="1"/>
  <c r="I157" i="1"/>
  <c r="I246" i="1" s="1"/>
  <c r="H157" i="1"/>
  <c r="H246" i="1" s="1"/>
  <c r="I156" i="1"/>
  <c r="H156" i="1"/>
  <c r="I155" i="1"/>
  <c r="H155" i="1"/>
  <c r="I152" i="1"/>
  <c r="H152" i="1"/>
  <c r="I147" i="1"/>
  <c r="I231" i="1" s="1"/>
  <c r="H147" i="1"/>
  <c r="H231" i="1" s="1"/>
  <c r="I146" i="1"/>
  <c r="I230" i="1" s="1"/>
  <c r="H146" i="1"/>
  <c r="H230" i="1" s="1"/>
  <c r="I145" i="1"/>
  <c r="H145" i="1"/>
  <c r="I144" i="1"/>
  <c r="H144" i="1"/>
  <c r="H227" i="1" s="1"/>
  <c r="I143" i="1"/>
  <c r="H143" i="1"/>
  <c r="H226" i="1" s="1"/>
  <c r="I142" i="1"/>
  <c r="I225" i="1" s="1"/>
  <c r="V281" i="1"/>
  <c r="W281" i="1"/>
  <c r="X281" i="1"/>
  <c r="Y281" i="1"/>
  <c r="H163" i="1"/>
  <c r="H252" i="1" s="1"/>
  <c r="H247" i="1"/>
  <c r="P247" i="1"/>
  <c r="I163" i="1"/>
  <c r="I252" i="1" s="1"/>
  <c r="I247" i="1"/>
  <c r="R252" i="1"/>
  <c r="R247" i="1"/>
  <c r="L252" i="1"/>
  <c r="T252" i="1"/>
  <c r="T247" i="1"/>
  <c r="U252" i="1"/>
  <c r="N247" i="1"/>
  <c r="E163" i="1"/>
  <c r="E252" i="1"/>
  <c r="V259" i="1"/>
  <c r="W259" i="1"/>
  <c r="X259" i="1"/>
  <c r="Y259" i="1"/>
  <c r="I170" i="1"/>
  <c r="I259" i="1" s="1"/>
  <c r="J259" i="1"/>
  <c r="M259" i="1"/>
  <c r="N259" i="1"/>
  <c r="O259" i="1"/>
  <c r="S259" i="1"/>
  <c r="F170" i="1"/>
  <c r="F259" i="1" s="1"/>
  <c r="B2" i="8"/>
  <c r="B3" i="8"/>
  <c r="D348" i="1"/>
  <c r="D350" i="1"/>
  <c r="D10" i="1"/>
  <c r="D216" i="1"/>
  <c r="D129" i="1"/>
  <c r="D117" i="1"/>
  <c r="D90" i="1"/>
  <c r="D83" i="1"/>
  <c r="D72" i="1"/>
  <c r="D57" i="1"/>
  <c r="D47" i="1"/>
  <c r="D34" i="1"/>
  <c r="D27" i="1"/>
  <c r="D20" i="1"/>
  <c r="D133" i="1"/>
  <c r="D92" i="1"/>
  <c r="B4" i="8"/>
  <c r="C2" i="8"/>
  <c r="C5" i="8"/>
  <c r="D308" i="1"/>
  <c r="D140" i="1"/>
  <c r="D223" i="1" s="1"/>
  <c r="D2" i="8"/>
  <c r="D5" i="8"/>
  <c r="C4" i="8"/>
  <c r="C3" i="8"/>
  <c r="H240" i="1"/>
  <c r="I240" i="1"/>
  <c r="J240" i="1"/>
  <c r="L240" i="1"/>
  <c r="M240" i="1"/>
  <c r="N240" i="1"/>
  <c r="O240" i="1"/>
  <c r="P240" i="1"/>
  <c r="Q240" i="1"/>
  <c r="R240" i="1"/>
  <c r="S240" i="1"/>
  <c r="T240" i="1"/>
  <c r="U240" i="1"/>
  <c r="E240" i="1"/>
  <c r="P216" i="1"/>
  <c r="Q216" i="1"/>
  <c r="R216" i="1"/>
  <c r="S216" i="1"/>
  <c r="T216" i="1"/>
  <c r="U216" i="1"/>
  <c r="E216" i="1"/>
  <c r="E342" i="1"/>
  <c r="F3" i="1"/>
  <c r="D3" i="8"/>
  <c r="E2" i="8"/>
  <c r="E5" i="8"/>
  <c r="D4" i="8"/>
  <c r="S241" i="1"/>
  <c r="T241" i="1"/>
  <c r="U241" i="1"/>
  <c r="S242" i="1"/>
  <c r="T242" i="1"/>
  <c r="U242" i="1"/>
  <c r="H241" i="1"/>
  <c r="I241" i="1"/>
  <c r="J241" i="1"/>
  <c r="L241" i="1"/>
  <c r="M241" i="1"/>
  <c r="N241" i="1"/>
  <c r="O241" i="1"/>
  <c r="P241" i="1"/>
  <c r="Q241" i="1"/>
  <c r="R241" i="1"/>
  <c r="H242" i="1"/>
  <c r="I242" i="1"/>
  <c r="J242" i="1"/>
  <c r="L242" i="1"/>
  <c r="M242" i="1"/>
  <c r="N242" i="1"/>
  <c r="O242" i="1"/>
  <c r="P242" i="1"/>
  <c r="Q242" i="1"/>
  <c r="R242" i="1"/>
  <c r="E242" i="1"/>
  <c r="E241" i="1"/>
  <c r="F342" i="1"/>
  <c r="F2" i="8"/>
  <c r="F5" i="8"/>
  <c r="G2" i="8"/>
  <c r="G5" i="8"/>
  <c r="H2" i="8"/>
  <c r="H5" i="8"/>
  <c r="F216" i="1"/>
  <c r="I2" i="8"/>
  <c r="I5" i="8"/>
  <c r="J2" i="8"/>
  <c r="J5" i="8"/>
  <c r="H216" i="1"/>
  <c r="K342" i="1"/>
  <c r="K2" i="8"/>
  <c r="K5" i="8"/>
  <c r="I216" i="1"/>
  <c r="E176" i="1"/>
  <c r="E265" i="1" s="1"/>
  <c r="H176" i="1"/>
  <c r="H206" i="1" s="1"/>
  <c r="H265" i="1" s="1"/>
  <c r="I176" i="1"/>
  <c r="I206" i="1" s="1"/>
  <c r="R206" i="1"/>
  <c r="R265" i="1" s="1"/>
  <c r="T206" i="1"/>
  <c r="U206" i="1"/>
  <c r="U265" i="1" s="1"/>
  <c r="L342" i="1"/>
  <c r="L2" i="8"/>
  <c r="L5" i="8"/>
  <c r="M2" i="8"/>
  <c r="M5" i="8"/>
  <c r="K216" i="1"/>
  <c r="U129" i="1"/>
  <c r="T129" i="1"/>
  <c r="T133" i="1" s="1"/>
  <c r="S129" i="1"/>
  <c r="R129" i="1"/>
  <c r="Q129" i="1"/>
  <c r="P129" i="1"/>
  <c r="O129" i="1"/>
  <c r="N129" i="1"/>
  <c r="M129" i="1"/>
  <c r="L129" i="1"/>
  <c r="K129" i="1"/>
  <c r="J129" i="1"/>
  <c r="I129" i="1"/>
  <c r="H129" i="1"/>
  <c r="G129" i="1"/>
  <c r="F129" i="1"/>
  <c r="E129" i="1"/>
  <c r="U117" i="1"/>
  <c r="T117" i="1"/>
  <c r="S117" i="1"/>
  <c r="R117" i="1"/>
  <c r="Q117" i="1"/>
  <c r="Q133" i="1" s="1"/>
  <c r="P117" i="1"/>
  <c r="P133" i="1" s="1"/>
  <c r="O117" i="1"/>
  <c r="O133" i="1" s="1"/>
  <c r="N117" i="1"/>
  <c r="M117" i="1"/>
  <c r="M133" i="1" s="1"/>
  <c r="L117" i="1"/>
  <c r="K117" i="1"/>
  <c r="J117" i="1"/>
  <c r="J133" i="1" s="1"/>
  <c r="I117" i="1"/>
  <c r="I133" i="1" s="1"/>
  <c r="H117" i="1"/>
  <c r="H133" i="1" s="1"/>
  <c r="G117" i="1"/>
  <c r="F117" i="1"/>
  <c r="F133" i="1" s="1"/>
  <c r="E117" i="1"/>
  <c r="E133" i="1" s="1"/>
  <c r="I105" i="1"/>
  <c r="H105" i="1"/>
  <c r="E105" i="1"/>
  <c r="I100" i="1"/>
  <c r="I107" i="1" s="1"/>
  <c r="I153" i="1" s="1"/>
  <c r="H100" i="1"/>
  <c r="H107" i="1" s="1"/>
  <c r="H153" i="1" s="1"/>
  <c r="H187" i="1" s="1"/>
  <c r="E100" i="1"/>
  <c r="E107" i="1" s="1"/>
  <c r="E153" i="1" s="1"/>
  <c r="E187" i="1" s="1"/>
  <c r="E237" i="1" s="1"/>
  <c r="U90" i="1"/>
  <c r="T90" i="1"/>
  <c r="S90" i="1"/>
  <c r="R90" i="1"/>
  <c r="Q90" i="1"/>
  <c r="P90" i="1"/>
  <c r="O90" i="1"/>
  <c r="N90" i="1"/>
  <c r="N92" i="1" s="1"/>
  <c r="M90" i="1"/>
  <c r="L90" i="1"/>
  <c r="L92" i="1" s="1"/>
  <c r="K90" i="1"/>
  <c r="J90" i="1"/>
  <c r="I90" i="1"/>
  <c r="H90" i="1"/>
  <c r="H92" i="1" s="1"/>
  <c r="G90" i="1"/>
  <c r="F90" i="1"/>
  <c r="F92" i="1" s="1"/>
  <c r="E90" i="1"/>
  <c r="U83" i="1"/>
  <c r="U92" i="1" s="1"/>
  <c r="T83" i="1"/>
  <c r="S83" i="1"/>
  <c r="R83" i="1"/>
  <c r="Q83" i="1"/>
  <c r="P83" i="1"/>
  <c r="O83" i="1"/>
  <c r="N83" i="1"/>
  <c r="M83" i="1"/>
  <c r="L83" i="1"/>
  <c r="K83" i="1"/>
  <c r="J83" i="1"/>
  <c r="I83" i="1"/>
  <c r="I92" i="1" s="1"/>
  <c r="H83" i="1"/>
  <c r="G83" i="1"/>
  <c r="F83" i="1"/>
  <c r="E83" i="1"/>
  <c r="E92" i="1" s="1"/>
  <c r="U72" i="1"/>
  <c r="T72" i="1"/>
  <c r="S72" i="1"/>
  <c r="R72" i="1"/>
  <c r="Q72" i="1"/>
  <c r="P72" i="1"/>
  <c r="O72" i="1"/>
  <c r="N72" i="1"/>
  <c r="M72" i="1"/>
  <c r="L72" i="1"/>
  <c r="K72" i="1"/>
  <c r="J72" i="1"/>
  <c r="I72" i="1"/>
  <c r="H72" i="1"/>
  <c r="G72" i="1"/>
  <c r="F72" i="1"/>
  <c r="F74" i="1" s="1"/>
  <c r="E72" i="1"/>
  <c r="U57" i="1"/>
  <c r="T57" i="1"/>
  <c r="S57" i="1"/>
  <c r="R57" i="1"/>
  <c r="Q57" i="1"/>
  <c r="P57" i="1"/>
  <c r="O57" i="1"/>
  <c r="N57" i="1"/>
  <c r="M57" i="1"/>
  <c r="L57" i="1"/>
  <c r="K57" i="1"/>
  <c r="J57" i="1"/>
  <c r="I57" i="1"/>
  <c r="H57" i="1"/>
  <c r="G57" i="1"/>
  <c r="F57" i="1"/>
  <c r="E57" i="1"/>
  <c r="U47" i="1"/>
  <c r="T47" i="1"/>
  <c r="S47" i="1"/>
  <c r="R47" i="1"/>
  <c r="Q47" i="1"/>
  <c r="P47" i="1"/>
  <c r="O47" i="1"/>
  <c r="N47" i="1"/>
  <c r="M47" i="1"/>
  <c r="L47" i="1"/>
  <c r="K47" i="1"/>
  <c r="J47" i="1"/>
  <c r="I47" i="1"/>
  <c r="H47" i="1"/>
  <c r="G47" i="1"/>
  <c r="F47" i="1"/>
  <c r="E47" i="1"/>
  <c r="U34" i="1"/>
  <c r="T34" i="1"/>
  <c r="S34" i="1"/>
  <c r="R34" i="1"/>
  <c r="Q34" i="1"/>
  <c r="P34" i="1"/>
  <c r="O34" i="1"/>
  <c r="N34" i="1"/>
  <c r="M34" i="1"/>
  <c r="L34" i="1"/>
  <c r="K34" i="1"/>
  <c r="J34" i="1"/>
  <c r="I34" i="1"/>
  <c r="H34" i="1"/>
  <c r="G34" i="1"/>
  <c r="F34" i="1"/>
  <c r="E34" i="1"/>
  <c r="U27" i="1"/>
  <c r="T27" i="1"/>
  <c r="S27" i="1"/>
  <c r="R27" i="1"/>
  <c r="Q27" i="1"/>
  <c r="P27" i="1"/>
  <c r="O27" i="1"/>
  <c r="N27" i="1"/>
  <c r="M27" i="1"/>
  <c r="L27" i="1"/>
  <c r="K27" i="1"/>
  <c r="J27" i="1"/>
  <c r="I27" i="1"/>
  <c r="H27" i="1"/>
  <c r="G27" i="1"/>
  <c r="F27" i="1"/>
  <c r="E27" i="1"/>
  <c r="U20" i="1"/>
  <c r="T20" i="1"/>
  <c r="S20" i="1"/>
  <c r="R20" i="1"/>
  <c r="Q20" i="1"/>
  <c r="P20" i="1"/>
  <c r="O20" i="1"/>
  <c r="N20" i="1"/>
  <c r="N74" i="1" s="1"/>
  <c r="M20" i="1"/>
  <c r="M74" i="1" s="1"/>
  <c r="L20" i="1"/>
  <c r="L74" i="1" s="1"/>
  <c r="K20" i="1"/>
  <c r="J20" i="1"/>
  <c r="I20" i="1"/>
  <c r="H20" i="1"/>
  <c r="G20" i="1"/>
  <c r="E20" i="1"/>
  <c r="E74" i="1" s="1"/>
  <c r="N2" i="8"/>
  <c r="N5" i="8"/>
  <c r="L216" i="1"/>
  <c r="K133" i="1"/>
  <c r="S133" i="1"/>
  <c r="U133" i="1"/>
  <c r="F20" i="1"/>
  <c r="R92" i="1"/>
  <c r="J92" i="1"/>
  <c r="K92" i="1"/>
  <c r="M92" i="1"/>
  <c r="O342" i="1"/>
  <c r="O2" i="8"/>
  <c r="O5" i="8"/>
  <c r="M216" i="1"/>
  <c r="P2" i="8"/>
  <c r="P5" i="8"/>
  <c r="O216" i="1"/>
  <c r="E243" i="1"/>
  <c r="E239" i="1"/>
  <c r="E244" i="1"/>
  <c r="E245" i="1"/>
  <c r="E225" i="1"/>
  <c r="E231" i="1"/>
  <c r="Q2" i="8"/>
  <c r="Q5" i="8"/>
  <c r="E268" i="1"/>
  <c r="R2" i="8"/>
  <c r="R5" i="8"/>
  <c r="S342" i="1"/>
  <c r="S2" i="8"/>
  <c r="S5" i="8"/>
  <c r="Q225" i="1"/>
  <c r="U225" i="1"/>
  <c r="R226" i="1"/>
  <c r="S226" i="1"/>
  <c r="U226" i="1"/>
  <c r="U227" i="1"/>
  <c r="Q185" i="1"/>
  <c r="Q192" i="1" s="1"/>
  <c r="R185" i="1"/>
  <c r="R228" i="1" s="1"/>
  <c r="T185" i="1"/>
  <c r="Q230" i="1"/>
  <c r="S230" i="1"/>
  <c r="T230" i="1"/>
  <c r="Q231" i="1"/>
  <c r="R231" i="1"/>
  <c r="S231" i="1"/>
  <c r="T231" i="1"/>
  <c r="U244" i="1"/>
  <c r="S245" i="1"/>
  <c r="T246" i="1"/>
  <c r="Q248" i="1"/>
  <c r="R248" i="1"/>
  <c r="T248" i="1"/>
  <c r="U248" i="1"/>
  <c r="Q250" i="1"/>
  <c r="R250" i="1"/>
  <c r="S250" i="1"/>
  <c r="T250" i="1"/>
  <c r="U250" i="1"/>
  <c r="Q251" i="1"/>
  <c r="T251" i="1"/>
  <c r="U251" i="1"/>
  <c r="T2" i="8"/>
  <c r="T5" i="8"/>
  <c r="T186" i="1"/>
  <c r="S186" i="1"/>
  <c r="R186" i="1"/>
  <c r="Q186" i="1"/>
  <c r="T270" i="1"/>
  <c r="R270" i="1"/>
  <c r="U239" i="1"/>
  <c r="U2" i="8"/>
  <c r="U5" i="8"/>
  <c r="G13" i="8"/>
  <c r="P251" i="1"/>
  <c r="J251" i="1"/>
  <c r="O250" i="1"/>
  <c r="L250" i="1"/>
  <c r="J250" i="1"/>
  <c r="I250" i="1"/>
  <c r="H250" i="1"/>
  <c r="O248" i="1"/>
  <c r="N248" i="1"/>
  <c r="M248" i="1"/>
  <c r="J248" i="1"/>
  <c r="H248" i="1"/>
  <c r="O246" i="1"/>
  <c r="N246" i="1"/>
  <c r="J246" i="1"/>
  <c r="N245" i="1"/>
  <c r="J245" i="1"/>
  <c r="I245" i="1"/>
  <c r="H245" i="1"/>
  <c r="P244" i="1"/>
  <c r="J244" i="1"/>
  <c r="I244" i="1"/>
  <c r="H244" i="1"/>
  <c r="L187" i="1"/>
  <c r="L237" i="1"/>
  <c r="P231" i="1"/>
  <c r="O230" i="1"/>
  <c r="O185" i="1"/>
  <c r="I185" i="1"/>
  <c r="H185" i="1"/>
  <c r="N227" i="1"/>
  <c r="I227" i="1"/>
  <c r="L226" i="1"/>
  <c r="J226" i="1"/>
  <c r="I226" i="1"/>
  <c r="P225" i="1"/>
  <c r="O225" i="1"/>
  <c r="N225" i="1"/>
  <c r="M225" i="1"/>
  <c r="J225" i="1"/>
  <c r="E4" i="8"/>
  <c r="E3" i="8"/>
  <c r="P186" i="1"/>
  <c r="O186" i="1"/>
  <c r="I186" i="1"/>
  <c r="L186" i="1"/>
  <c r="O187" i="1"/>
  <c r="J249" i="1"/>
  <c r="F14" i="8"/>
  <c r="F3" i="8"/>
  <c r="E18" i="1"/>
  <c r="E140" i="1"/>
  <c r="E223" i="1" s="1"/>
  <c r="F15" i="8"/>
  <c r="G15" i="8"/>
  <c r="F4" i="8"/>
  <c r="E308" i="1"/>
  <c r="G3" i="8"/>
  <c r="F347" i="1"/>
  <c r="F18" i="1"/>
  <c r="F140" i="1"/>
  <c r="F223" i="1"/>
  <c r="F308" i="1"/>
  <c r="G345" i="1"/>
  <c r="G16" i="8"/>
  <c r="G4" i="8"/>
  <c r="F16" i="8"/>
  <c r="H3" i="8"/>
  <c r="G347" i="1"/>
  <c r="H347" i="1" s="1"/>
  <c r="I347" i="1" s="1"/>
  <c r="J347" i="1" s="1"/>
  <c r="K347" i="1" s="1"/>
  <c r="F17" i="8"/>
  <c r="G17" i="8"/>
  <c r="H4" i="8"/>
  <c r="I3" i="8"/>
  <c r="I345" i="1"/>
  <c r="G18" i="8"/>
  <c r="I4" i="8"/>
  <c r="F18" i="8"/>
  <c r="J3" i="8"/>
  <c r="J345" i="1"/>
  <c r="F19" i="8"/>
  <c r="G19" i="8"/>
  <c r="J4" i="8"/>
  <c r="I140" i="1"/>
  <c r="I223" i="1" s="1"/>
  <c r="K3" i="8"/>
  <c r="K345" i="1"/>
  <c r="G20" i="8"/>
  <c r="K4" i="8"/>
  <c r="F20" i="8"/>
  <c r="L3" i="8"/>
  <c r="K18" i="1"/>
  <c r="F21" i="8"/>
  <c r="G21" i="8"/>
  <c r="L4" i="8"/>
  <c r="K140" i="1"/>
  <c r="K223" i="1" s="1"/>
  <c r="K308" i="1"/>
  <c r="M3" i="8"/>
  <c r="L18" i="1"/>
  <c r="G22" i="8"/>
  <c r="M4" i="8"/>
  <c r="F22" i="8"/>
  <c r="L140" i="1"/>
  <c r="L223" i="1" s="1"/>
  <c r="L308" i="1"/>
  <c r="N3" i="8"/>
  <c r="F23" i="8"/>
  <c r="G23" i="8"/>
  <c r="N4" i="8"/>
  <c r="O3" i="8"/>
  <c r="G24" i="8"/>
  <c r="O4" i="8"/>
  <c r="F24" i="8"/>
  <c r="P3" i="8"/>
  <c r="O18" i="1"/>
  <c r="F25" i="8"/>
  <c r="G25" i="8"/>
  <c r="P4" i="8"/>
  <c r="O308" i="1"/>
  <c r="O140" i="1"/>
  <c r="O223" i="1" s="1"/>
  <c r="Q3" i="8"/>
  <c r="G26" i="8"/>
  <c r="Q4" i="8"/>
  <c r="F26" i="8"/>
  <c r="R3" i="8"/>
  <c r="Q229" i="1"/>
  <c r="F27" i="8"/>
  <c r="G27" i="8"/>
  <c r="R4" i="8"/>
  <c r="S3" i="8"/>
  <c r="Q239" i="1"/>
  <c r="G28" i="8"/>
  <c r="S4" i="8"/>
  <c r="F28" i="8"/>
  <c r="T3" i="8"/>
  <c r="G29" i="8"/>
  <c r="G30" i="8"/>
  <c r="G31" i="8"/>
  <c r="G32" i="8"/>
  <c r="G33" i="8"/>
  <c r="G34" i="8"/>
  <c r="G35" i="8"/>
  <c r="G36" i="8"/>
  <c r="U4" i="8"/>
  <c r="F29" i="8"/>
  <c r="F30" i="8"/>
  <c r="F31" i="8"/>
  <c r="F32" i="8"/>
  <c r="F33" i="8"/>
  <c r="F34" i="8"/>
  <c r="F35" i="8"/>
  <c r="F36" i="8"/>
  <c r="U3" i="8"/>
  <c r="S18" i="1"/>
  <c r="J239" i="1"/>
  <c r="I239" i="1"/>
  <c r="H239" i="1"/>
  <c r="S239" i="1"/>
  <c r="R239" i="1"/>
  <c r="S140" i="1"/>
  <c r="S223" i="1"/>
  <c r="S308" i="1"/>
  <c r="T4" i="8"/>
  <c r="T18" i="1"/>
  <c r="T239" i="1"/>
  <c r="T228" i="1"/>
  <c r="U18" i="1"/>
  <c r="L239" i="1"/>
  <c r="M239" i="1"/>
  <c r="N239" i="1"/>
  <c r="O239" i="1"/>
  <c r="P239" i="1"/>
  <c r="E270" i="1"/>
  <c r="E348" i="1"/>
  <c r="E174" i="1"/>
  <c r="A186" i="1"/>
  <c r="A187" i="1"/>
  <c r="A191" i="1"/>
  <c r="A192" i="1"/>
  <c r="A193" i="1" s="1"/>
  <c r="A194" i="1" s="1"/>
  <c r="A195" i="1" s="1"/>
  <c r="A196" i="1" s="1"/>
  <c r="A197" i="1" s="1"/>
  <c r="A198" i="1" s="1"/>
  <c r="A199" i="1" s="1"/>
  <c r="A200" i="1" s="1"/>
  <c r="A201" i="1" s="1"/>
  <c r="A202" i="1" s="1"/>
  <c r="A203" i="1" s="1"/>
  <c r="A204" i="1" s="1"/>
  <c r="A205" i="1" s="1"/>
  <c r="A206" i="1" s="1"/>
  <c r="A207" i="1" s="1"/>
  <c r="A210" i="1" s="1"/>
  <c r="A211" i="1" s="1"/>
  <c r="A212" i="1" s="1"/>
  <c r="A213" i="1" s="1"/>
  <c r="A214" i="1" s="1"/>
  <c r="A215" i="1" s="1"/>
  <c r="A290" i="1" s="1"/>
  <c r="A296" i="1" s="1"/>
  <c r="A300" i="1" s="1"/>
  <c r="A304" i="1" s="1"/>
  <c r="P265" i="1"/>
  <c r="O265" i="1"/>
  <c r="L228" i="1"/>
  <c r="L243" i="1"/>
  <c r="M228" i="1"/>
  <c r="P243" i="1"/>
  <c r="J270" i="1"/>
  <c r="H228" i="1"/>
  <c r="C348" i="1"/>
  <c r="H243" i="1"/>
  <c r="O243" i="1"/>
  <c r="E263" i="1" l="1"/>
  <c r="E280" i="1"/>
  <c r="T233" i="1"/>
  <c r="D272" i="1"/>
  <c r="S233" i="1"/>
  <c r="L263" i="1"/>
  <c r="A1" i="1"/>
  <c r="P192" i="1"/>
  <c r="K263" i="1"/>
  <c r="K243" i="1"/>
  <c r="G174" i="1"/>
  <c r="N308" i="1"/>
  <c r="G18" i="1"/>
  <c r="R308" i="1"/>
  <c r="T192" i="1"/>
  <c r="T229" i="1" s="1"/>
  <c r="E228" i="1"/>
  <c r="U74" i="1"/>
  <c r="U135" i="1" s="1"/>
  <c r="T74" i="1"/>
  <c r="S74" i="1"/>
  <c r="S135" i="1" s="1"/>
  <c r="R74" i="1"/>
  <c r="O92" i="1"/>
  <c r="G133" i="1"/>
  <c r="E165" i="1"/>
  <c r="I280" i="1"/>
  <c r="L192" i="1"/>
  <c r="O188" i="1"/>
  <c r="L188" i="1"/>
  <c r="U192" i="1"/>
  <c r="U229" i="1" s="1"/>
  <c r="U233" i="1" s="1"/>
  <c r="J228" i="1"/>
  <c r="O247" i="1"/>
  <c r="U342" i="1"/>
  <c r="G74" i="1"/>
  <c r="H149" i="1"/>
  <c r="S174" i="1"/>
  <c r="I174" i="1"/>
  <c r="E192" i="1"/>
  <c r="I243" i="1"/>
  <c r="S192" i="1"/>
  <c r="S229" i="1" s="1"/>
  <c r="H74" i="1"/>
  <c r="H135" i="1" s="1"/>
  <c r="M342" i="1"/>
  <c r="H249" i="1"/>
  <c r="K249" i="1"/>
  <c r="Q228" i="1"/>
  <c r="N342" i="1"/>
  <c r="F243" i="1"/>
  <c r="R140" i="1"/>
  <c r="R223" i="1" s="1"/>
  <c r="N18" i="1"/>
  <c r="M308" i="1"/>
  <c r="D74" i="1"/>
  <c r="I249" i="1"/>
  <c r="R174" i="1"/>
  <c r="E350" i="1"/>
  <c r="E10" i="1" s="1"/>
  <c r="I18" i="1"/>
  <c r="U243" i="1"/>
  <c r="M140" i="1"/>
  <c r="M223" i="1" s="1"/>
  <c r="R192" i="1"/>
  <c r="R229" i="1" s="1"/>
  <c r="J74" i="1"/>
  <c r="I74" i="1"/>
  <c r="I135" i="1" s="1"/>
  <c r="S92" i="1"/>
  <c r="L133" i="1"/>
  <c r="L135" i="1" s="1"/>
  <c r="U247" i="1"/>
  <c r="N174" i="1"/>
  <c r="J107" i="1"/>
  <c r="J153" i="1" s="1"/>
  <c r="G194" i="1"/>
  <c r="H194" i="1" s="1"/>
  <c r="I194" i="1" s="1"/>
  <c r="J194" i="1" s="1"/>
  <c r="K194" i="1" s="1"/>
  <c r="D204" i="1"/>
  <c r="D269" i="1" s="1"/>
  <c r="K248" i="1"/>
  <c r="D107" i="1"/>
  <c r="D153" i="1" s="1"/>
  <c r="Q243" i="1"/>
  <c r="O74" i="1"/>
  <c r="H263" i="1"/>
  <c r="F149" i="1"/>
  <c r="G233" i="1"/>
  <c r="I342" i="1"/>
  <c r="R18" i="1"/>
  <c r="G92" i="1"/>
  <c r="G249" i="1"/>
  <c r="G140" i="1"/>
  <c r="G223" i="1" s="1"/>
  <c r="H192" i="1"/>
  <c r="E186" i="1"/>
  <c r="E236" i="1" s="1"/>
  <c r="J135" i="1"/>
  <c r="P74" i="1"/>
  <c r="R133" i="1"/>
  <c r="Q258" i="1"/>
  <c r="Q263" i="1" s="1"/>
  <c r="S204" i="1"/>
  <c r="S269" i="1" s="1"/>
  <c r="S149" i="1"/>
  <c r="K174" i="1"/>
  <c r="G308" i="1"/>
  <c r="I187" i="1"/>
  <c r="I188" i="1" s="1"/>
  <c r="F247" i="1"/>
  <c r="G203" i="1"/>
  <c r="L280" i="1"/>
  <c r="T107" i="1"/>
  <c r="T153" i="1" s="1"/>
  <c r="J192" i="1"/>
  <c r="U308" i="1"/>
  <c r="I192" i="1"/>
  <c r="O165" i="1"/>
  <c r="K192" i="1"/>
  <c r="K229" i="1" s="1"/>
  <c r="R204" i="1"/>
  <c r="R269" i="1" s="1"/>
  <c r="U187" i="1"/>
  <c r="U188" i="1" s="1"/>
  <c r="U237" i="1"/>
  <c r="I229" i="1"/>
  <c r="Q187" i="1"/>
  <c r="Q188" i="1" s="1"/>
  <c r="S248" i="1"/>
  <c r="N263" i="1"/>
  <c r="G263" i="1"/>
  <c r="R280" i="1"/>
  <c r="H165" i="1"/>
  <c r="H186" i="1"/>
  <c r="H188" i="1" s="1"/>
  <c r="F135" i="1"/>
  <c r="J140" i="1"/>
  <c r="J223" i="1" s="1"/>
  <c r="J342" i="1"/>
  <c r="J18" i="1"/>
  <c r="J308" i="1"/>
  <c r="M135" i="1"/>
  <c r="D342" i="1"/>
  <c r="D18" i="1"/>
  <c r="C308" i="1"/>
  <c r="D280" i="1"/>
  <c r="P92" i="1"/>
  <c r="N280" i="1"/>
  <c r="T140" i="1"/>
  <c r="T223" i="1" s="1"/>
  <c r="T308" i="1"/>
  <c r="T342" i="1"/>
  <c r="F258" i="1"/>
  <c r="F174" i="1"/>
  <c r="T243" i="1"/>
  <c r="R107" i="1"/>
  <c r="Q92" i="1"/>
  <c r="D192" i="1"/>
  <c r="F192" i="1"/>
  <c r="F230" i="1"/>
  <c r="O237" i="1"/>
  <c r="P149" i="1"/>
  <c r="R263" i="1"/>
  <c r="M165" i="1"/>
  <c r="G208" i="1"/>
  <c r="D259" i="1"/>
  <c r="D174" i="1"/>
  <c r="U263" i="1"/>
  <c r="F228" i="1"/>
  <c r="P229" i="1"/>
  <c r="P233" i="1" s="1"/>
  <c r="O263" i="1"/>
  <c r="K187" i="1"/>
  <c r="K237" i="1"/>
  <c r="K165" i="1"/>
  <c r="N188" i="1"/>
  <c r="N228" i="1"/>
  <c r="N233" i="1" s="1"/>
  <c r="F265" i="1"/>
  <c r="L205" i="1"/>
  <c r="L270" i="1" s="1"/>
  <c r="D228" i="1"/>
  <c r="Q206" i="1"/>
  <c r="Q265" i="1"/>
  <c r="U174" i="1"/>
  <c r="E254" i="1"/>
  <c r="H167" i="1"/>
  <c r="H178" i="1" s="1"/>
  <c r="H182" i="1" s="1"/>
  <c r="D149" i="1"/>
  <c r="P308" i="1"/>
  <c r="P342" i="1"/>
  <c r="P140" i="1"/>
  <c r="P223" i="1" s="1"/>
  <c r="P280" i="1"/>
  <c r="P18" i="1"/>
  <c r="G165" i="1"/>
  <c r="G187" i="1"/>
  <c r="G237" i="1" s="1"/>
  <c r="O174" i="1"/>
  <c r="P248" i="1"/>
  <c r="P205" i="1"/>
  <c r="P270" i="1" s="1"/>
  <c r="N237" i="1"/>
  <c r="S163" i="1"/>
  <c r="S252" i="1" s="1"/>
  <c r="S247" i="1"/>
  <c r="H237" i="1"/>
  <c r="L149" i="1"/>
  <c r="L225" i="1"/>
  <c r="O228" i="1"/>
  <c r="I165" i="1"/>
  <c r="F165" i="1"/>
  <c r="F167" i="1" s="1"/>
  <c r="F178" i="1" s="1"/>
  <c r="F182" i="1" s="1"/>
  <c r="M187" i="1"/>
  <c r="M188" i="1" s="1"/>
  <c r="M237" i="1"/>
  <c r="O192" i="1"/>
  <c r="O227" i="1"/>
  <c r="F272" i="1"/>
  <c r="E135" i="1"/>
  <c r="H342" i="1"/>
  <c r="H18" i="1"/>
  <c r="H280" i="1"/>
  <c r="H308" i="1"/>
  <c r="H140" i="1"/>
  <c r="H223" i="1" s="1"/>
  <c r="Q308" i="1"/>
  <c r="Q342" i="1"/>
  <c r="Q140" i="1"/>
  <c r="Q223" i="1" s="1"/>
  <c r="P187" i="1"/>
  <c r="P188" i="1" s="1"/>
  <c r="T174" i="1"/>
  <c r="T258" i="1"/>
  <c r="T263" i="1" s="1"/>
  <c r="L247" i="1"/>
  <c r="M206" i="1"/>
  <c r="M265" i="1" s="1"/>
  <c r="T149" i="1"/>
  <c r="N165" i="1"/>
  <c r="N149" i="1"/>
  <c r="N167" i="1" s="1"/>
  <c r="N178" i="1" s="1"/>
  <c r="J247" i="1"/>
  <c r="J163" i="1"/>
  <c r="J252" i="1" s="1"/>
  <c r="I263" i="1"/>
  <c r="L206" i="1"/>
  <c r="L265" i="1" s="1"/>
  <c r="S265" i="1"/>
  <c r="E188" i="1"/>
  <c r="K74" i="1"/>
  <c r="K135" i="1" s="1"/>
  <c r="T92" i="1"/>
  <c r="T135" i="1" s="1"/>
  <c r="I149" i="1"/>
  <c r="G149" i="1"/>
  <c r="J174" i="1"/>
  <c r="L165" i="1"/>
  <c r="O149" i="1"/>
  <c r="O226" i="1"/>
  <c r="Q233" i="1"/>
  <c r="L229" i="1"/>
  <c r="J227" i="1"/>
  <c r="N133" i="1"/>
  <c r="N135" i="1" s="1"/>
  <c r="E149" i="1"/>
  <c r="M263" i="1"/>
  <c r="S263" i="1"/>
  <c r="M227" i="1"/>
  <c r="M192" i="1"/>
  <c r="R233" i="1"/>
  <c r="J149" i="1"/>
  <c r="N204" i="1"/>
  <c r="N269" i="1" s="1"/>
  <c r="J229" i="1"/>
  <c r="L227" i="1"/>
  <c r="M149" i="1"/>
  <c r="M167" i="1" s="1"/>
  <c r="M178" i="1" s="1"/>
  <c r="M226" i="1"/>
  <c r="D263" i="1"/>
  <c r="U165" i="1"/>
  <c r="U167" i="1" s="1"/>
  <c r="U178" i="1" s="1"/>
  <c r="S206" i="1"/>
  <c r="D186" i="1"/>
  <c r="D236" i="1" s="1"/>
  <c r="P174" i="1"/>
  <c r="K280" i="1"/>
  <c r="M204" i="1"/>
  <c r="M269" i="1" s="1"/>
  <c r="M243" i="1"/>
  <c r="S187" i="1"/>
  <c r="S188" i="1" s="1"/>
  <c r="S237" i="1"/>
  <c r="I228" i="1"/>
  <c r="S280" i="1"/>
  <c r="K225" i="1"/>
  <c r="K149" i="1"/>
  <c r="I265" i="1"/>
  <c r="P135" i="1"/>
  <c r="F107" i="1"/>
  <c r="F153" i="1" s="1"/>
  <c r="M247" i="1"/>
  <c r="M163" i="1"/>
  <c r="M252" i="1" s="1"/>
  <c r="P165" i="1"/>
  <c r="Q149" i="1"/>
  <c r="T265" i="1"/>
  <c r="H229" i="1"/>
  <c r="H233" i="1" s="1"/>
  <c r="Q74" i="1"/>
  <c r="Q135" i="1" s="1"/>
  <c r="G280" i="1"/>
  <c r="P263" i="1"/>
  <c r="G236" i="1"/>
  <c r="Q163" i="1"/>
  <c r="Q252" i="1" s="1"/>
  <c r="Q247" i="1"/>
  <c r="T165" i="1"/>
  <c r="K186" i="1"/>
  <c r="K236" i="1" s="1"/>
  <c r="K254" i="1" s="1"/>
  <c r="K233" i="1" l="1"/>
  <c r="O167" i="1"/>
  <c r="O178" i="1" s="1"/>
  <c r="O345" i="1" s="1"/>
  <c r="G188" i="1"/>
  <c r="Q280" i="1"/>
  <c r="G254" i="1"/>
  <c r="G256" i="1" s="1"/>
  <c r="G274" i="1" s="1"/>
  <c r="G281" i="1" s="1"/>
  <c r="G282" i="1" s="1"/>
  <c r="I233" i="1"/>
  <c r="T280" i="1"/>
  <c r="I237" i="1"/>
  <c r="P237" i="1"/>
  <c r="O135" i="1"/>
  <c r="D187" i="1"/>
  <c r="D188" i="1" s="1"/>
  <c r="D237" i="1"/>
  <c r="D254" i="1" s="1"/>
  <c r="E208" i="1"/>
  <c r="E229" i="1"/>
  <c r="E233" i="1" s="1"/>
  <c r="E256" i="1" s="1"/>
  <c r="E274" i="1" s="1"/>
  <c r="E281" i="1" s="1"/>
  <c r="D135" i="1"/>
  <c r="I236" i="1"/>
  <c r="E167" i="1"/>
  <c r="E178" i="1" s="1"/>
  <c r="E182" i="1" s="1"/>
  <c r="T187" i="1"/>
  <c r="T188" i="1" s="1"/>
  <c r="T237" i="1"/>
  <c r="J187" i="1"/>
  <c r="J188" i="1" s="1"/>
  <c r="J237" i="1"/>
  <c r="G135" i="1"/>
  <c r="D165" i="1"/>
  <c r="J236" i="1"/>
  <c r="J254" i="1" s="1"/>
  <c r="J233" i="1"/>
  <c r="J256" i="1" s="1"/>
  <c r="D167" i="1"/>
  <c r="D178" i="1" s="1"/>
  <c r="D182" i="1" s="1"/>
  <c r="Q237" i="1"/>
  <c r="H203" i="1"/>
  <c r="G268" i="1"/>
  <c r="G272" i="1" s="1"/>
  <c r="D233" i="1"/>
  <c r="R153" i="1"/>
  <c r="R135" i="1"/>
  <c r="C342" i="1"/>
  <c r="A309" i="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H236" i="1"/>
  <c r="H254" i="1" s="1"/>
  <c r="H256" i="1" s="1"/>
  <c r="O347" i="1"/>
  <c r="O203" i="1"/>
  <c r="O268" i="1" s="1"/>
  <c r="O272" i="1" s="1"/>
  <c r="O182" i="1"/>
  <c r="O346" i="1"/>
  <c r="O196" i="1"/>
  <c r="O249" i="1" s="1"/>
  <c r="O194" i="1"/>
  <c r="O195" i="1"/>
  <c r="N194" i="1"/>
  <c r="N195" i="1"/>
  <c r="N196" i="1"/>
  <c r="N249" i="1" s="1"/>
  <c r="N346" i="1"/>
  <c r="N347" i="1"/>
  <c r="N203" i="1"/>
  <c r="N268" i="1" s="1"/>
  <c r="N272" i="1" s="1"/>
  <c r="N343" i="1"/>
  <c r="N345" i="1"/>
  <c r="N182" i="1"/>
  <c r="N344" i="1"/>
  <c r="G167" i="1"/>
  <c r="G178" i="1" s="1"/>
  <c r="G182" i="1" s="1"/>
  <c r="Q165" i="1"/>
  <c r="Q167" i="1" s="1"/>
  <c r="Q178" i="1" s="1"/>
  <c r="M345" i="1"/>
  <c r="M344" i="1"/>
  <c r="M203" i="1"/>
  <c r="M268" i="1" s="1"/>
  <c r="M272" i="1" s="1"/>
  <c r="M182" i="1"/>
  <c r="M194" i="1"/>
  <c r="M195" i="1"/>
  <c r="M196" i="1"/>
  <c r="M249" i="1" s="1"/>
  <c r="M347" i="1"/>
  <c r="M343" i="1"/>
  <c r="M346" i="1"/>
  <c r="F263" i="1"/>
  <c r="F280" i="1"/>
  <c r="P167" i="1"/>
  <c r="P178" i="1" s="1"/>
  <c r="T167" i="1"/>
  <c r="T178" i="1" s="1"/>
  <c r="F187" i="1"/>
  <c r="F188" i="1" s="1"/>
  <c r="F237" i="1"/>
  <c r="F254" i="1" s="1"/>
  <c r="I167" i="1"/>
  <c r="I178" i="1" s="1"/>
  <c r="I182" i="1" s="1"/>
  <c r="L233" i="1"/>
  <c r="F229" i="1"/>
  <c r="F233" i="1" s="1"/>
  <c r="F256" i="1" s="1"/>
  <c r="F208" i="1"/>
  <c r="K256" i="1"/>
  <c r="O229" i="1"/>
  <c r="O233" i="1" s="1"/>
  <c r="G285" i="1"/>
  <c r="G283" i="1"/>
  <c r="L167" i="1"/>
  <c r="L178" i="1" s="1"/>
  <c r="D208" i="1"/>
  <c r="D229" i="1"/>
  <c r="U182" i="1"/>
  <c r="U194" i="1"/>
  <c r="U195" i="1"/>
  <c r="U203" i="1"/>
  <c r="U268" i="1" s="1"/>
  <c r="U272" i="1" s="1"/>
  <c r="U196" i="1"/>
  <c r="U249" i="1" s="1"/>
  <c r="U347" i="1"/>
  <c r="U348" i="1" s="1"/>
  <c r="S165" i="1"/>
  <c r="S167" i="1" s="1"/>
  <c r="S178" i="1" s="1"/>
  <c r="J165" i="1"/>
  <c r="J167" i="1" s="1"/>
  <c r="J178" i="1" s="1"/>
  <c r="J182" i="1" s="1"/>
  <c r="K188" i="1"/>
  <c r="M229" i="1"/>
  <c r="M233" i="1" s="1"/>
  <c r="M208" i="1"/>
  <c r="K167" i="1"/>
  <c r="K178" i="1" s="1"/>
  <c r="K182" i="1" s="1"/>
  <c r="E282" i="1" l="1"/>
  <c r="E283" i="1" s="1"/>
  <c r="E285" i="1"/>
  <c r="F274" i="1"/>
  <c r="F281" i="1" s="1"/>
  <c r="F282" i="1" s="1"/>
  <c r="G218" i="1"/>
  <c r="O344" i="1"/>
  <c r="O343" i="1"/>
  <c r="O348" i="1" s="1"/>
  <c r="D256" i="1"/>
  <c r="D274" i="1" s="1"/>
  <c r="D281" i="1" s="1"/>
  <c r="D282" i="1" s="1"/>
  <c r="D283" i="1" s="1"/>
  <c r="D287" i="1" s="1"/>
  <c r="F218" i="1"/>
  <c r="E218" i="1"/>
  <c r="I254" i="1"/>
  <c r="I256" i="1" s="1"/>
  <c r="I203" i="1"/>
  <c r="H208" i="1"/>
  <c r="H218" i="1" s="1"/>
  <c r="H268" i="1"/>
  <c r="H272" i="1" s="1"/>
  <c r="H274" i="1" s="1"/>
  <c r="H281" i="1" s="1"/>
  <c r="Q346" i="1"/>
  <c r="Q203" i="1"/>
  <c r="Q268" i="1" s="1"/>
  <c r="Q272" i="1" s="1"/>
  <c r="Q344" i="1"/>
  <c r="Q194" i="1"/>
  <c r="Q195" i="1"/>
  <c r="Q347" i="1"/>
  <c r="Q182" i="1"/>
  <c r="Q196" i="1"/>
  <c r="Q249" i="1" s="1"/>
  <c r="Q343" i="1"/>
  <c r="Q345" i="1"/>
  <c r="R187" i="1"/>
  <c r="R188" i="1" s="1"/>
  <c r="R237" i="1"/>
  <c r="R165" i="1"/>
  <c r="R167" i="1" s="1"/>
  <c r="R178" i="1" s="1"/>
  <c r="M236" i="1"/>
  <c r="M254" i="1" s="1"/>
  <c r="M256" i="1" s="1"/>
  <c r="M274" i="1" s="1"/>
  <c r="M281" i="1" s="1"/>
  <c r="G287" i="1"/>
  <c r="G290" i="1"/>
  <c r="G292" i="1" s="1"/>
  <c r="G322" i="1" s="1"/>
  <c r="M218" i="1"/>
  <c r="N348" i="1"/>
  <c r="T347" i="1"/>
  <c r="T194" i="1"/>
  <c r="T182" i="1"/>
  <c r="T346" i="1"/>
  <c r="T344" i="1"/>
  <c r="T203" i="1"/>
  <c r="T268" i="1" s="1"/>
  <c r="T272" i="1" s="1"/>
  <c r="T195" i="1"/>
  <c r="T345" i="1"/>
  <c r="T196" i="1"/>
  <c r="T249" i="1" s="1"/>
  <c r="T343" i="1"/>
  <c r="D218" i="1"/>
  <c r="S194" i="1"/>
  <c r="S347" i="1"/>
  <c r="S346" i="1"/>
  <c r="S195" i="1"/>
  <c r="S182" i="1"/>
  <c r="S343" i="1"/>
  <c r="S344" i="1"/>
  <c r="S203" i="1"/>
  <c r="S268" i="1" s="1"/>
  <c r="S272" i="1" s="1"/>
  <c r="S196" i="1"/>
  <c r="S249" i="1" s="1"/>
  <c r="S345" i="1"/>
  <c r="P195" i="1"/>
  <c r="P345" i="1"/>
  <c r="P182" i="1"/>
  <c r="P196" i="1"/>
  <c r="P249" i="1" s="1"/>
  <c r="P344" i="1"/>
  <c r="P346" i="1"/>
  <c r="P347" i="1"/>
  <c r="P203" i="1"/>
  <c r="P268" i="1" s="1"/>
  <c r="P272" i="1" s="1"/>
  <c r="P343" i="1"/>
  <c r="P194" i="1"/>
  <c r="O236" i="1"/>
  <c r="O254" i="1" s="1"/>
  <c r="O256" i="1" s="1"/>
  <c r="O274" i="1" s="1"/>
  <c r="O281" i="1" s="1"/>
  <c r="M348" i="1"/>
  <c r="O208" i="1"/>
  <c r="O218" i="1" s="1"/>
  <c r="N208" i="1"/>
  <c r="N236" i="1"/>
  <c r="N254" i="1" s="1"/>
  <c r="N256" i="1" s="1"/>
  <c r="N274" i="1" s="1"/>
  <c r="N281" i="1" s="1"/>
  <c r="U208" i="1"/>
  <c r="U218" i="1" s="1"/>
  <c r="U236" i="1"/>
  <c r="U254" i="1" s="1"/>
  <c r="U256" i="1" s="1"/>
  <c r="U274" i="1" s="1"/>
  <c r="U281" i="1" s="1"/>
  <c r="L344" i="1"/>
  <c r="L203" i="1"/>
  <c r="L268" i="1" s="1"/>
  <c r="L272" i="1" s="1"/>
  <c r="L182" i="1"/>
  <c r="L347" i="1"/>
  <c r="L194" i="1"/>
  <c r="L195" i="1"/>
  <c r="L343" i="1"/>
  <c r="L345" i="1"/>
  <c r="L196" i="1"/>
  <c r="L249" i="1" s="1"/>
  <c r="L346" i="1"/>
  <c r="N218" i="1"/>
  <c r="F283" i="1"/>
  <c r="F285" i="1"/>
  <c r="H282" i="1" l="1"/>
  <c r="H283" i="1" s="1"/>
  <c r="H285" i="1"/>
  <c r="N350" i="1"/>
  <c r="N10" i="1" s="1"/>
  <c r="D285" i="1"/>
  <c r="D290" i="1" s="1"/>
  <c r="D292" i="1" s="1"/>
  <c r="J203" i="1"/>
  <c r="I268" i="1"/>
  <c r="I272" i="1" s="1"/>
  <c r="I274" i="1" s="1"/>
  <c r="I281" i="1" s="1"/>
  <c r="I208" i="1"/>
  <c r="I218" i="1" s="1"/>
  <c r="E290" i="1"/>
  <c r="E292" i="1" s="1"/>
  <c r="E320" i="1" s="1"/>
  <c r="E287" i="1"/>
  <c r="M285" i="1"/>
  <c r="M282" i="1"/>
  <c r="M283" i="1" s="1"/>
  <c r="O282" i="1"/>
  <c r="O283" i="1" s="1"/>
  <c r="O285" i="1"/>
  <c r="I344" i="1"/>
  <c r="F344" i="1"/>
  <c r="G344" i="1"/>
  <c r="P236" i="1"/>
  <c r="P254" i="1" s="1"/>
  <c r="P256" i="1" s="1"/>
  <c r="P274" i="1" s="1"/>
  <c r="P281" i="1" s="1"/>
  <c r="P208" i="1"/>
  <c r="P218" i="1" s="1"/>
  <c r="O350" i="1"/>
  <c r="O10" i="1" s="1"/>
  <c r="D288" i="1"/>
  <c r="E288" i="1" s="1"/>
  <c r="L236" i="1"/>
  <c r="L254" i="1" s="1"/>
  <c r="L256" i="1" s="1"/>
  <c r="L274" i="1" s="1"/>
  <c r="L281" i="1" s="1"/>
  <c r="L208" i="1"/>
  <c r="L218" i="1" s="1"/>
  <c r="P348" i="1"/>
  <c r="P350" i="1" s="1"/>
  <c r="P10" i="1" s="1"/>
  <c r="S208" i="1"/>
  <c r="S218" i="1" s="1"/>
  <c r="S236" i="1"/>
  <c r="S254" i="1" s="1"/>
  <c r="S256" i="1" s="1"/>
  <c r="S274" i="1" s="1"/>
  <c r="S281" i="1" s="1"/>
  <c r="F290" i="1"/>
  <c r="F292" i="1" s="1"/>
  <c r="F287" i="1"/>
  <c r="T348" i="1"/>
  <c r="Q348" i="1"/>
  <c r="U282" i="1"/>
  <c r="U283" i="1" s="1"/>
  <c r="U285" i="1"/>
  <c r="N282" i="1"/>
  <c r="N283" i="1" s="1"/>
  <c r="N285" i="1"/>
  <c r="Q236" i="1"/>
  <c r="Q254" i="1" s="1"/>
  <c r="Q256" i="1" s="1"/>
  <c r="Q274" i="1" s="1"/>
  <c r="Q281" i="1" s="1"/>
  <c r="Q208" i="1"/>
  <c r="Q218" i="1" s="1"/>
  <c r="T218" i="1"/>
  <c r="R343" i="1"/>
  <c r="R194" i="1"/>
  <c r="R182" i="1"/>
  <c r="R346" i="1"/>
  <c r="R203" i="1"/>
  <c r="R268" i="1" s="1"/>
  <c r="R272" i="1" s="1"/>
  <c r="R345" i="1"/>
  <c r="R195" i="1"/>
  <c r="K344" i="1" s="1"/>
  <c r="R196" i="1"/>
  <c r="R249" i="1" s="1"/>
  <c r="R344" i="1"/>
  <c r="R347" i="1"/>
  <c r="T208" i="1"/>
  <c r="T236" i="1"/>
  <c r="T254" i="1" s="1"/>
  <c r="T256" i="1" s="1"/>
  <c r="T274" i="1" s="1"/>
  <c r="T281" i="1" s="1"/>
  <c r="L348" i="1"/>
  <c r="M350" i="1" s="1"/>
  <c r="M10" i="1" s="1"/>
  <c r="S348" i="1"/>
  <c r="I282" i="1" l="1"/>
  <c r="I283" i="1" s="1"/>
  <c r="I285" i="1"/>
  <c r="K203" i="1"/>
  <c r="J208" i="1"/>
  <c r="J218" i="1" s="1"/>
  <c r="J268" i="1"/>
  <c r="J272" i="1" s="1"/>
  <c r="J274" i="1" s="1"/>
  <c r="J281" i="1" s="1"/>
  <c r="F288" i="1"/>
  <c r="F346" i="1" s="1"/>
  <c r="H344" i="1"/>
  <c r="J344" i="1"/>
  <c r="H287" i="1"/>
  <c r="H290" i="1"/>
  <c r="H292" i="1" s="1"/>
  <c r="H323" i="1" s="1"/>
  <c r="D296" i="1"/>
  <c r="Q282" i="1"/>
  <c r="Q283" i="1" s="1"/>
  <c r="Q285" i="1"/>
  <c r="T282" i="1"/>
  <c r="T283" i="1" s="1"/>
  <c r="T285" i="1"/>
  <c r="F321" i="1"/>
  <c r="P282" i="1"/>
  <c r="P283" i="1" s="1"/>
  <c r="P285" i="1"/>
  <c r="N290" i="1"/>
  <c r="N292" i="1" s="1"/>
  <c r="N329" i="1" s="1"/>
  <c r="N287" i="1"/>
  <c r="S282" i="1"/>
  <c r="S283" i="1" s="1"/>
  <c r="S285" i="1"/>
  <c r="U287" i="1"/>
  <c r="U290" i="1"/>
  <c r="U292" i="1" s="1"/>
  <c r="U336" i="1" s="1"/>
  <c r="L282" i="1"/>
  <c r="L283" i="1" s="1"/>
  <c r="L285" i="1"/>
  <c r="G288" i="1"/>
  <c r="Q350" i="1"/>
  <c r="Q10" i="1" s="1"/>
  <c r="O287" i="1"/>
  <c r="O290" i="1"/>
  <c r="O292" i="1" s="1"/>
  <c r="O330" i="1" s="1"/>
  <c r="T350" i="1"/>
  <c r="T10" i="1" s="1"/>
  <c r="U350" i="1"/>
  <c r="U10" i="1" s="1"/>
  <c r="R208" i="1"/>
  <c r="R218" i="1" s="1"/>
  <c r="R236" i="1"/>
  <c r="R254" i="1" s="1"/>
  <c r="R256" i="1" s="1"/>
  <c r="R274" i="1" s="1"/>
  <c r="R281" i="1" s="1"/>
  <c r="M290" i="1"/>
  <c r="M292" i="1" s="1"/>
  <c r="M328" i="1" s="1"/>
  <c r="M287" i="1"/>
  <c r="R348" i="1"/>
  <c r="R350" i="1" s="1"/>
  <c r="R10" i="1" s="1"/>
  <c r="J282" i="1" l="1"/>
  <c r="J283" i="1" s="1"/>
  <c r="J285" i="1"/>
  <c r="K268" i="1"/>
  <c r="K272" i="1" s="1"/>
  <c r="K274" i="1" s="1"/>
  <c r="K281" i="1" s="1"/>
  <c r="K208" i="1"/>
  <c r="K218" i="1" s="1"/>
  <c r="I287" i="1"/>
  <c r="I290" i="1"/>
  <c r="I292" i="1" s="1"/>
  <c r="I324" i="1" s="1"/>
  <c r="T287" i="1"/>
  <c r="T290" i="1"/>
  <c r="T292" i="1" s="1"/>
  <c r="T335" i="1" s="1"/>
  <c r="G346" i="1"/>
  <c r="H288" i="1"/>
  <c r="Q287" i="1"/>
  <c r="Q290" i="1"/>
  <c r="Q292" i="1" s="1"/>
  <c r="Q332" i="1" s="1"/>
  <c r="L290" i="1"/>
  <c r="L292" i="1" s="1"/>
  <c r="L327" i="1" s="1"/>
  <c r="L287" i="1"/>
  <c r="D310" i="1"/>
  <c r="D319" i="1"/>
  <c r="D312" i="1"/>
  <c r="D313" i="1"/>
  <c r="D314" i="1"/>
  <c r="D315" i="1"/>
  <c r="D316" i="1"/>
  <c r="D317" i="1"/>
  <c r="D318" i="1"/>
  <c r="D311" i="1"/>
  <c r="D298" i="1"/>
  <c r="S350" i="1"/>
  <c r="S10" i="1" s="1"/>
  <c r="S287" i="1"/>
  <c r="S290" i="1"/>
  <c r="S292" i="1" s="1"/>
  <c r="S334" i="1" s="1"/>
  <c r="R282" i="1"/>
  <c r="R283" i="1" s="1"/>
  <c r="R285" i="1"/>
  <c r="P287" i="1"/>
  <c r="P290" i="1"/>
  <c r="P292" i="1" s="1"/>
  <c r="P331" i="1" s="1"/>
  <c r="K282" i="1" l="1"/>
  <c r="K283" i="1" s="1"/>
  <c r="K285" i="1"/>
  <c r="J287" i="1"/>
  <c r="J290" i="1"/>
  <c r="J292" i="1" s="1"/>
  <c r="J325" i="1" s="1"/>
  <c r="D338" i="1"/>
  <c r="E296" i="1" s="1"/>
  <c r="R290" i="1"/>
  <c r="R292" i="1" s="1"/>
  <c r="R333" i="1" s="1"/>
  <c r="R287" i="1"/>
  <c r="H346" i="1"/>
  <c r="I288" i="1"/>
  <c r="K287" i="1" l="1"/>
  <c r="K290" i="1"/>
  <c r="K292" i="1" s="1"/>
  <c r="K326" i="1" s="1"/>
  <c r="I346" i="1"/>
  <c r="J288" i="1"/>
  <c r="E312" i="1"/>
  <c r="E310" i="1"/>
  <c r="E315" i="1"/>
  <c r="E313" i="1"/>
  <c r="E311" i="1"/>
  <c r="E316" i="1"/>
  <c r="E318" i="1"/>
  <c r="E317" i="1"/>
  <c r="E319" i="1"/>
  <c r="E314" i="1"/>
  <c r="E298" i="1"/>
  <c r="E338" i="1" l="1"/>
  <c r="F296" i="1" s="1"/>
  <c r="J346" i="1"/>
  <c r="K288" i="1"/>
  <c r="D300" i="1"/>
  <c r="D302" i="1" s="1"/>
  <c r="D304" i="1" s="1"/>
  <c r="D306" i="1" s="1"/>
  <c r="D6" i="1" s="1"/>
  <c r="D7" i="1" l="1"/>
  <c r="K346" i="1"/>
  <c r="L288" i="1"/>
  <c r="M288" i="1" s="1"/>
  <c r="N288" i="1" s="1"/>
  <c r="O288" i="1" s="1"/>
  <c r="P288" i="1" s="1"/>
  <c r="Q288" i="1" s="1"/>
  <c r="R288" i="1" s="1"/>
  <c r="S288" i="1" s="1"/>
  <c r="T288" i="1" s="1"/>
  <c r="U288" i="1" s="1"/>
  <c r="F315" i="1"/>
  <c r="F320" i="1"/>
  <c r="F316" i="1"/>
  <c r="F317" i="1"/>
  <c r="F318" i="1"/>
  <c r="F319" i="1"/>
  <c r="F313" i="1"/>
  <c r="F312" i="1"/>
  <c r="F314" i="1"/>
  <c r="F310" i="1"/>
  <c r="F338" i="1" s="1"/>
  <c r="F311" i="1"/>
  <c r="F298" i="1"/>
  <c r="F343" i="1" l="1"/>
  <c r="F348" i="1" s="1"/>
  <c r="F350" i="1" s="1"/>
  <c r="F10" i="1" s="1"/>
  <c r="G296" i="1"/>
  <c r="E300" i="1"/>
  <c r="E302" i="1" s="1"/>
  <c r="E304" i="1" s="1"/>
  <c r="E306" i="1" s="1"/>
  <c r="E6" i="1" s="1"/>
  <c r="D8" i="1"/>
  <c r="D9" i="1" s="1"/>
  <c r="D12" i="1"/>
  <c r="G317" i="1" l="1"/>
  <c r="G318" i="1"/>
  <c r="G319" i="1"/>
  <c r="G320" i="1"/>
  <c r="G321" i="1"/>
  <c r="G314" i="1"/>
  <c r="G310" i="1"/>
  <c r="G298" i="1"/>
  <c r="G313" i="1"/>
  <c r="G312" i="1"/>
  <c r="G311" i="1"/>
  <c r="G316" i="1"/>
  <c r="G315" i="1"/>
  <c r="E7" i="1"/>
  <c r="E8" i="1" s="1"/>
  <c r="E9" i="1" s="1"/>
  <c r="E12" i="1" s="1"/>
  <c r="F300" i="1" l="1"/>
  <c r="F302" i="1" s="1"/>
  <c r="F304" i="1" s="1"/>
  <c r="F306" i="1" s="1"/>
  <c r="F6" i="1" s="1"/>
  <c r="G338" i="1"/>
  <c r="H296" i="1" l="1"/>
  <c r="G343" i="1"/>
  <c r="G348" i="1" s="1"/>
  <c r="G350" i="1" s="1"/>
  <c r="G10" i="1" s="1"/>
  <c r="F7" i="1"/>
  <c r="F8" i="1"/>
  <c r="F9" i="1" s="1"/>
  <c r="F12" i="1" s="1"/>
  <c r="H311" i="1" l="1"/>
  <c r="H310" i="1"/>
  <c r="H321" i="1"/>
  <c r="H322" i="1"/>
  <c r="H315" i="1"/>
  <c r="H317" i="1"/>
  <c r="H319" i="1"/>
  <c r="H312" i="1"/>
  <c r="H298" i="1"/>
  <c r="H320" i="1"/>
  <c r="H316" i="1"/>
  <c r="H318" i="1"/>
  <c r="H314" i="1"/>
  <c r="H313" i="1"/>
  <c r="H338" i="1" l="1"/>
  <c r="G300" i="1"/>
  <c r="G302" i="1" s="1"/>
  <c r="G304" i="1" s="1"/>
  <c r="G306" i="1" s="1"/>
  <c r="G6" i="1" s="1"/>
  <c r="G7" i="1" l="1"/>
  <c r="G8" i="1" s="1"/>
  <c r="G9" i="1"/>
  <c r="G12" i="1" s="1"/>
  <c r="H343" i="1"/>
  <c r="H348" i="1" s="1"/>
  <c r="H350" i="1" s="1"/>
  <c r="H10" i="1" s="1"/>
  <c r="I296" i="1"/>
  <c r="I317" i="1" l="1"/>
  <c r="I318" i="1"/>
  <c r="I319" i="1"/>
  <c r="I322" i="1"/>
  <c r="I314" i="1"/>
  <c r="I313" i="1"/>
  <c r="I311" i="1"/>
  <c r="I298" i="1"/>
  <c r="I316" i="1"/>
  <c r="I320" i="1"/>
  <c r="I321" i="1"/>
  <c r="I323" i="1"/>
  <c r="I315" i="1"/>
  <c r="I312" i="1"/>
  <c r="I310" i="1"/>
  <c r="I338" i="1" s="1"/>
  <c r="H300" i="1" l="1"/>
  <c r="H302" i="1" s="1"/>
  <c r="H304" i="1" s="1"/>
  <c r="H306" i="1" s="1"/>
  <c r="H6" i="1" s="1"/>
  <c r="J296" i="1"/>
  <c r="I343" i="1"/>
  <c r="I348" i="1" s="1"/>
  <c r="I350" i="1" s="1"/>
  <c r="I10" i="1" s="1"/>
  <c r="J317" i="1" l="1"/>
  <c r="J318" i="1"/>
  <c r="J319" i="1"/>
  <c r="J321" i="1"/>
  <c r="J322" i="1"/>
  <c r="J315" i="1"/>
  <c r="J311" i="1"/>
  <c r="J298" i="1"/>
  <c r="J310" i="1"/>
  <c r="J324" i="1"/>
  <c r="J320" i="1"/>
  <c r="J316" i="1"/>
  <c r="J314" i="1"/>
  <c r="J313" i="1"/>
  <c r="J312" i="1"/>
  <c r="J323" i="1"/>
  <c r="H7" i="1"/>
  <c r="H8" i="1"/>
  <c r="H9" i="1" s="1"/>
  <c r="I300" i="1" l="1"/>
  <c r="I302" i="1" s="1"/>
  <c r="I304" i="1" s="1"/>
  <c r="I306" i="1" s="1"/>
  <c r="I6" i="1" s="1"/>
  <c r="I7" i="1" s="1"/>
  <c r="J338" i="1"/>
  <c r="H12" i="1"/>
  <c r="J343" i="1" l="1"/>
  <c r="J348" i="1" s="1"/>
  <c r="J350" i="1" s="1"/>
  <c r="J10" i="1" s="1"/>
  <c r="K296" i="1"/>
  <c r="I8" i="1"/>
  <c r="I9" i="1" s="1"/>
  <c r="I12" i="1"/>
  <c r="K321" i="1" l="1"/>
  <c r="K323" i="1"/>
  <c r="K314" i="1"/>
  <c r="K319" i="1"/>
  <c r="K320" i="1"/>
  <c r="K313" i="1"/>
  <c r="K312" i="1"/>
  <c r="K298" i="1"/>
  <c r="K322" i="1"/>
  <c r="K324" i="1"/>
  <c r="K325" i="1"/>
  <c r="K317" i="1"/>
  <c r="K318" i="1"/>
  <c r="K316" i="1"/>
  <c r="K315" i="1"/>
  <c r="K311" i="1"/>
  <c r="K310" i="1"/>
  <c r="J300" i="1" l="1"/>
  <c r="J302" i="1" s="1"/>
  <c r="J304" i="1" s="1"/>
  <c r="J306" i="1" s="1"/>
  <c r="J6" i="1" s="1"/>
  <c r="K338" i="1"/>
  <c r="K343" i="1" l="1"/>
  <c r="K348" i="1" s="1"/>
  <c r="L296" i="1"/>
  <c r="J7" i="1"/>
  <c r="J8" i="1"/>
  <c r="J9" i="1" s="1"/>
  <c r="J12" i="1" s="1"/>
  <c r="L314" i="1" l="1"/>
  <c r="L312" i="1"/>
  <c r="L322" i="1"/>
  <c r="L324" i="1"/>
  <c r="L325" i="1"/>
  <c r="L317" i="1"/>
  <c r="L316" i="1"/>
  <c r="L313" i="1"/>
  <c r="L321" i="1"/>
  <c r="L311" i="1"/>
  <c r="L323" i="1"/>
  <c r="L310" i="1"/>
  <c r="L319" i="1"/>
  <c r="L320" i="1"/>
  <c r="L298" i="1"/>
  <c r="L326" i="1"/>
  <c r="L318" i="1"/>
  <c r="L315" i="1"/>
  <c r="L350" i="1"/>
  <c r="L10" i="1" s="1"/>
  <c r="K350" i="1"/>
  <c r="K10" i="1" s="1"/>
  <c r="L338" i="1" l="1"/>
  <c r="M296" i="1" s="1"/>
  <c r="K300" i="1"/>
  <c r="K302" i="1" s="1"/>
  <c r="K304" i="1" s="1"/>
  <c r="K306" i="1" s="1"/>
  <c r="K6" i="1" s="1"/>
  <c r="K7" i="1" s="1"/>
  <c r="K8" i="1" l="1"/>
  <c r="K9" i="1" s="1"/>
  <c r="K12" i="1"/>
  <c r="M312" i="1"/>
  <c r="M322" i="1"/>
  <c r="M311" i="1"/>
  <c r="M326" i="1"/>
  <c r="M321" i="1"/>
  <c r="M317" i="1"/>
  <c r="M318" i="1"/>
  <c r="M316" i="1"/>
  <c r="M315" i="1"/>
  <c r="M314" i="1"/>
  <c r="M313" i="1"/>
  <c r="M310" i="1"/>
  <c r="M324" i="1"/>
  <c r="M298" i="1"/>
  <c r="M327" i="1"/>
  <c r="M319" i="1"/>
  <c r="M320" i="1"/>
  <c r="M323" i="1"/>
  <c r="M325" i="1"/>
  <c r="M338" i="1" l="1"/>
  <c r="N296" i="1" s="1"/>
  <c r="L300" i="1"/>
  <c r="L302" i="1" s="1"/>
  <c r="L304" i="1" s="1"/>
  <c r="L306" i="1" s="1"/>
  <c r="L6" i="1" s="1"/>
  <c r="L7" i="1" l="1"/>
  <c r="N316" i="1"/>
  <c r="N315" i="1"/>
  <c r="N314" i="1"/>
  <c r="N313" i="1"/>
  <c r="N328" i="1"/>
  <c r="N323" i="1"/>
  <c r="N310" i="1"/>
  <c r="N324" i="1"/>
  <c r="N311" i="1"/>
  <c r="N321" i="1"/>
  <c r="N319" i="1"/>
  <c r="N317" i="1"/>
  <c r="N298" i="1"/>
  <c r="N327" i="1"/>
  <c r="N320" i="1"/>
  <c r="N312" i="1"/>
  <c r="N325" i="1"/>
  <c r="N326" i="1"/>
  <c r="N322" i="1"/>
  <c r="N318" i="1"/>
  <c r="M300" i="1" l="1"/>
  <c r="M302" i="1" s="1"/>
  <c r="M304" i="1" s="1"/>
  <c r="M306" i="1" s="1"/>
  <c r="M6" i="1" s="1"/>
  <c r="N338" i="1"/>
  <c r="O296" i="1" s="1"/>
  <c r="L8" i="1"/>
  <c r="L9" i="1" s="1"/>
  <c r="L12" i="1"/>
  <c r="O323" i="1" l="1"/>
  <c r="O315" i="1"/>
  <c r="O314" i="1"/>
  <c r="O313" i="1"/>
  <c r="O324" i="1"/>
  <c r="O312" i="1"/>
  <c r="O325" i="1"/>
  <c r="O326" i="1"/>
  <c r="O310" i="1"/>
  <c r="O298" i="1"/>
  <c r="O328" i="1"/>
  <c r="O311" i="1"/>
  <c r="O329" i="1"/>
  <c r="O321" i="1"/>
  <c r="O317" i="1"/>
  <c r="O320" i="1"/>
  <c r="O327" i="1"/>
  <c r="O322" i="1"/>
  <c r="O319" i="1"/>
  <c r="O318" i="1"/>
  <c r="O316" i="1"/>
  <c r="M7" i="1"/>
  <c r="M8" i="1"/>
  <c r="M9" i="1" s="1"/>
  <c r="M12" i="1" s="1"/>
  <c r="O338" i="1" l="1"/>
  <c r="P296" i="1" s="1"/>
  <c r="N300" i="1"/>
  <c r="N302" i="1" s="1"/>
  <c r="N304" i="1" s="1"/>
  <c r="N306" i="1" s="1"/>
  <c r="N6" i="1" s="1"/>
  <c r="N7" i="1" l="1"/>
  <c r="N8" i="1" s="1"/>
  <c r="N9" i="1"/>
  <c r="N12" i="1" s="1"/>
  <c r="P319" i="1"/>
  <c r="P316" i="1"/>
  <c r="P315" i="1"/>
  <c r="P330" i="1"/>
  <c r="P310" i="1"/>
  <c r="P311" i="1"/>
  <c r="P298" i="1"/>
  <c r="P321" i="1"/>
  <c r="P318" i="1"/>
  <c r="P314" i="1"/>
  <c r="P328" i="1"/>
  <c r="P313" i="1"/>
  <c r="P329" i="1"/>
  <c r="P312" i="1"/>
  <c r="P326" i="1"/>
  <c r="P324" i="1"/>
  <c r="P323" i="1"/>
  <c r="P320" i="1"/>
  <c r="P327" i="1"/>
  <c r="P325" i="1"/>
  <c r="P322" i="1"/>
  <c r="P317" i="1"/>
  <c r="O300" i="1" l="1"/>
  <c r="O302" i="1" s="1"/>
  <c r="O304" i="1" s="1"/>
  <c r="O306" i="1" s="1"/>
  <c r="O6" i="1" s="1"/>
  <c r="P338" i="1"/>
  <c r="Q296" i="1" s="1"/>
  <c r="Q320" i="1" l="1"/>
  <c r="Q318" i="1"/>
  <c r="Q317" i="1"/>
  <c r="Q316" i="1"/>
  <c r="Q325" i="1"/>
  <c r="Q315" i="1"/>
  <c r="Q314" i="1"/>
  <c r="Q327" i="1"/>
  <c r="Q312" i="1"/>
  <c r="Q330" i="1"/>
  <c r="Q324" i="1"/>
  <c r="Q322" i="1"/>
  <c r="Q319" i="1"/>
  <c r="Q326" i="1"/>
  <c r="Q328" i="1"/>
  <c r="Q329" i="1"/>
  <c r="Q311" i="1"/>
  <c r="Q298" i="1"/>
  <c r="Q323" i="1"/>
  <c r="Q313" i="1"/>
  <c r="Q310" i="1"/>
  <c r="Q331" i="1"/>
  <c r="Q321" i="1"/>
  <c r="O7" i="1"/>
  <c r="O8" i="1" s="1"/>
  <c r="O9" i="1" s="1"/>
  <c r="O12" i="1" l="1"/>
  <c r="Q338" i="1"/>
  <c r="R296" i="1" s="1"/>
  <c r="P300" i="1"/>
  <c r="P302" i="1" s="1"/>
  <c r="P304" i="1" s="1"/>
  <c r="P306" i="1" s="1"/>
  <c r="P6" i="1" s="1"/>
  <c r="P7" i="1" s="1"/>
  <c r="P8" i="1" l="1"/>
  <c r="P9" i="1" s="1"/>
  <c r="P12" i="1"/>
  <c r="R317" i="1"/>
  <c r="R319" i="1"/>
  <c r="R318" i="1"/>
  <c r="R314" i="1"/>
  <c r="R313" i="1"/>
  <c r="R312" i="1"/>
  <c r="R310" i="1"/>
  <c r="R326" i="1"/>
  <c r="R323" i="1"/>
  <c r="R316" i="1"/>
  <c r="R328" i="1"/>
  <c r="R315" i="1"/>
  <c r="R329" i="1"/>
  <c r="R330" i="1"/>
  <c r="R332" i="1"/>
  <c r="R327" i="1"/>
  <c r="R325" i="1"/>
  <c r="R298" i="1"/>
  <c r="R321" i="1"/>
  <c r="R320" i="1"/>
  <c r="R331" i="1"/>
  <c r="R311" i="1"/>
  <c r="R324" i="1"/>
  <c r="R322" i="1"/>
  <c r="Q300" i="1" l="1"/>
  <c r="Q302" i="1" s="1"/>
  <c r="Q304" i="1" s="1"/>
  <c r="Q306" i="1" s="1"/>
  <c r="Q6" i="1" s="1"/>
  <c r="Q7" i="1" s="1"/>
  <c r="R338" i="1"/>
  <c r="S296" i="1" s="1"/>
  <c r="S320" i="1" l="1"/>
  <c r="S318" i="1"/>
  <c r="S328" i="1"/>
  <c r="S317" i="1"/>
  <c r="S329" i="1"/>
  <c r="S315" i="1"/>
  <c r="S314" i="1"/>
  <c r="S313" i="1"/>
  <c r="S312" i="1"/>
  <c r="S325" i="1"/>
  <c r="S298" i="1"/>
  <c r="S323" i="1"/>
  <c r="S319" i="1"/>
  <c r="S330" i="1"/>
  <c r="S331" i="1"/>
  <c r="S332" i="1"/>
  <c r="S310" i="1"/>
  <c r="S311" i="1"/>
  <c r="S324" i="1"/>
  <c r="S322" i="1"/>
  <c r="S316" i="1"/>
  <c r="S333" i="1"/>
  <c r="S327" i="1"/>
  <c r="S326" i="1"/>
  <c r="S321" i="1"/>
  <c r="Q8" i="1"/>
  <c r="Q9" i="1" s="1"/>
  <c r="Q12" i="1" l="1"/>
  <c r="R300" i="1"/>
  <c r="R302" i="1" s="1"/>
  <c r="R304" i="1" s="1"/>
  <c r="R306" i="1" s="1"/>
  <c r="R6" i="1" s="1"/>
  <c r="S338" i="1"/>
  <c r="T296" i="1" s="1"/>
  <c r="T326" i="1" l="1"/>
  <c r="T320" i="1"/>
  <c r="T319" i="1"/>
  <c r="T323" i="1"/>
  <c r="T318" i="1"/>
  <c r="T322" i="1"/>
  <c r="T317" i="1"/>
  <c r="T316" i="1"/>
  <c r="T330" i="1"/>
  <c r="T315" i="1"/>
  <c r="T314" i="1"/>
  <c r="T313" i="1"/>
  <c r="T312" i="1"/>
  <c r="T334" i="1"/>
  <c r="T329" i="1"/>
  <c r="T324" i="1"/>
  <c r="T311" i="1"/>
  <c r="T327" i="1"/>
  <c r="T310" i="1"/>
  <c r="T321" i="1"/>
  <c r="T331" i="1"/>
  <c r="T332" i="1"/>
  <c r="T333" i="1"/>
  <c r="T328" i="1"/>
  <c r="T298" i="1"/>
  <c r="T325" i="1"/>
  <c r="R7" i="1"/>
  <c r="R8" i="1" s="1"/>
  <c r="R9" i="1" s="1"/>
  <c r="R12" i="1" s="1"/>
  <c r="T338" i="1" l="1"/>
  <c r="U296" i="1" s="1"/>
  <c r="S300" i="1"/>
  <c r="S302" i="1" s="1"/>
  <c r="S304" i="1" s="1"/>
  <c r="S306" i="1" s="1"/>
  <c r="S6" i="1" s="1"/>
  <c r="S7" i="1" s="1"/>
  <c r="S8" i="1" l="1"/>
  <c r="S9" i="1" s="1"/>
  <c r="S12" i="1"/>
  <c r="U315" i="1"/>
  <c r="U322" i="1"/>
  <c r="U320" i="1"/>
  <c r="U332" i="1"/>
  <c r="U319" i="1"/>
  <c r="U318" i="1"/>
  <c r="U334" i="1"/>
  <c r="U317" i="1"/>
  <c r="U316" i="1"/>
  <c r="U330" i="1"/>
  <c r="U331" i="1"/>
  <c r="U312" i="1"/>
  <c r="U329" i="1"/>
  <c r="U311" i="1"/>
  <c r="U326" i="1"/>
  <c r="U323" i="1"/>
  <c r="U321" i="1"/>
  <c r="U335" i="1"/>
  <c r="U313" i="1"/>
  <c r="U298" i="1"/>
  <c r="U310" i="1"/>
  <c r="U333" i="1"/>
  <c r="U314" i="1"/>
  <c r="U328" i="1"/>
  <c r="U327" i="1"/>
  <c r="U325" i="1"/>
  <c r="U324" i="1"/>
  <c r="U338" i="1" l="1"/>
  <c r="V324" i="1"/>
  <c r="W324" i="1" s="1"/>
  <c r="X324" i="1" s="1"/>
  <c r="Y324" i="1" s="1"/>
  <c r="U300" i="1"/>
  <c r="U302" i="1" s="1"/>
  <c r="U304" i="1" s="1"/>
  <c r="U306" i="1" s="1"/>
  <c r="U6" i="1" s="1"/>
  <c r="T300" i="1"/>
  <c r="T302" i="1" s="1"/>
  <c r="T304" i="1" s="1"/>
  <c r="T306" i="1" s="1"/>
  <c r="T6" i="1" s="1"/>
  <c r="U7" i="1" l="1"/>
  <c r="U8" i="1"/>
  <c r="U9" i="1" s="1"/>
  <c r="U12" i="1" s="1"/>
  <c r="T7" i="1"/>
  <c r="T8" i="1" s="1"/>
  <c r="T9" i="1" s="1"/>
  <c r="T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Lemmens RHJ</author>
    <author>tc={BDDB74E8-B119-4B9B-A10C-E927E179AF4F}</author>
    <author>tc={F1AF9353-2BE0-4295-B7CB-8C6F9E115BBF}</author>
    <author>Simons JMPS</author>
    <author>tc={C05C2339-499B-4940-ADBB-291836EF810B}</author>
  </authors>
  <commentList>
    <comment ref="D19" authorId="0" shapeId="0" xr:uid="{AC17E7F5-843F-461F-98BA-2FD83452E222}">
      <text>
        <r>
          <rPr>
            <b/>
            <sz val="9"/>
            <color indexed="81"/>
            <rFont val="Tahoma"/>
            <family val="2"/>
          </rPr>
          <t>BDO:</t>
        </r>
        <r>
          <rPr>
            <sz val="9"/>
            <color indexed="81"/>
            <rFont val="Tahoma"/>
            <family val="2"/>
          </rPr>
          <t xml:space="preserve">
Let op: In deze begroting dienen opbrengsten als positief bedrag  en kosten als negatief bedrag te worden ingevuld.</t>
        </r>
      </text>
    </comment>
    <comment ref="A59" authorId="1" shapeId="0" xr:uid="{BDDB74E8-B119-4B9B-A10C-E927E179AF4F}">
      <text>
        <t>[Threaded comment]
Your version of Excel allows you to read this threaded comment; however, any edits to it will get removed if the file is opened in a newer version of Excel. Learn more: https://go.microsoft.com/fwlink/?linkid=870924
Comment:
    Moet dit onder lasten staan?</t>
      </text>
    </comment>
    <comment ref="A62" authorId="2" shapeId="0" xr:uid="{F1AF9353-2BE0-4295-B7CB-8C6F9E115BBF}">
      <text>
        <t>[Threaded comment]
Your version of Excel allows you to read this threaded comment; however, any edits to it will get removed if the file is opened in a newer version of Excel. Learn more: https://go.microsoft.com/fwlink/?linkid=870924
Comment:
    Moet deze onder lasten staan?</t>
      </text>
    </comment>
    <comment ref="G135" authorId="3" shapeId="0" xr:uid="{8C41B941-A1CD-4E82-B426-11CB6B29C9CD}">
      <text>
        <r>
          <rPr>
            <b/>
            <sz val="9"/>
            <color indexed="81"/>
            <rFont val="Tahoma"/>
            <family val="2"/>
          </rPr>
          <t xml:space="preserve">BDO:
</t>
        </r>
        <r>
          <rPr>
            <sz val="9"/>
            <color indexed="81"/>
            <rFont val="Tahoma"/>
            <family val="2"/>
          </rPr>
          <t>Dit resultaat dient aan te sluiten met het resultaat voor belastingen in de commerciële meerjarenbegroting.</t>
        </r>
      </text>
    </comment>
    <comment ref="D142" authorId="3" shapeId="0" xr:uid="{1E2B0C71-F211-4672-9442-3948F3028D23}">
      <text>
        <r>
          <rPr>
            <b/>
            <sz val="9"/>
            <color indexed="81"/>
            <rFont val="Tahoma"/>
            <family val="2"/>
          </rPr>
          <t xml:space="preserve">BDO:
</t>
        </r>
        <r>
          <rPr>
            <sz val="9"/>
            <color indexed="81"/>
            <rFont val="Tahoma"/>
            <family val="2"/>
          </rPr>
          <t>Let op: In deze begroting dienen opbrengsten als positief bedrag  en kosten als negatief bedrag te worden ingevuld.</t>
        </r>
      </text>
    </comment>
    <comment ref="F171" authorId="4" shapeId="0" xr:uid="{C05C2339-499B-4940-ADBB-291836EF810B}">
      <text>
        <t>[Threaded comment]
Your version of Excel allows you to read this threaded comment; however, any edits to it will get removed if the file is opened in a newer version of Excel. Learn more: https://go.microsoft.com/fwlink/?linkid=870924
Comment:
    Deze cel verwijst naar Waardeveranderingen financiële activa en passiva (waaronder derivaten) en niet enkel naar derivaten. Gaat dat goed?</t>
      </text>
    </comment>
    <comment ref="G178" authorId="3" shapeId="0" xr:uid="{00000000-0006-0000-0000-000005000000}">
      <text>
        <r>
          <rPr>
            <b/>
            <sz val="9"/>
            <color indexed="81"/>
            <rFont val="Tahoma"/>
            <family val="2"/>
          </rPr>
          <t xml:space="preserve">BDO:
</t>
        </r>
        <r>
          <rPr>
            <sz val="9"/>
            <color indexed="81"/>
            <rFont val="Tahoma"/>
            <family val="2"/>
          </rPr>
          <t>Dit resultaat dient aan te sluiten met het resultaat voor belastingen in de commerciële meerjarenbegroting.</t>
        </r>
      </text>
    </comment>
    <comment ref="C310" authorId="3" shapeId="0" xr:uid="{01B002BD-289F-4FCD-82D6-B730EE296DFD}">
      <text>
        <r>
          <rPr>
            <b/>
            <sz val="9"/>
            <color indexed="81"/>
            <rFont val="Tahoma"/>
            <family val="2"/>
          </rPr>
          <t>BDO:</t>
        </r>
        <r>
          <rPr>
            <sz val="9"/>
            <color indexed="81"/>
            <rFont val="Tahoma"/>
            <family val="2"/>
          </rPr>
          <t xml:space="preserve">
Let op: verliezen moeten worden ingevuld als positieve bedragen.</t>
        </r>
      </text>
    </comment>
  </commentList>
</comments>
</file>

<file path=xl/sharedStrings.xml><?xml version="1.0" encoding="utf-8"?>
<sst xmlns="http://schemas.openxmlformats.org/spreadsheetml/2006/main" count="404" uniqueCount="260">
  <si>
    <t>Verschuldigde vennootschapsbelasting (kasstroomoverzicht+winst en verlies), bestaande uit:</t>
  </si>
  <si>
    <t>- Effect ATAD</t>
  </si>
  <si>
    <t>- Effect opwaardering</t>
  </si>
  <si>
    <t>- Effect regulier resultaat (inclusief verliesverrekening)</t>
  </si>
  <si>
    <t>Latente vennootschapsbelasting (uitsluitend winst en verlies)</t>
  </si>
  <si>
    <t>Totaal vennootschapsbelasting (winst en verlies)</t>
  </si>
  <si>
    <t>FUNCTIONELE INDELING</t>
  </si>
  <si>
    <t>Jaarverslag</t>
  </si>
  <si>
    <t>Prognose</t>
  </si>
  <si>
    <t>Begroting</t>
  </si>
  <si>
    <t>Netto resultaat exploitatie vastgoedportefeuille</t>
  </si>
  <si>
    <t>Huuropbrengsten</t>
  </si>
  <si>
    <t>Totaal:</t>
  </si>
  <si>
    <t>Opbrengsten servicecontracten</t>
  </si>
  <si>
    <t>- Ontvangen vergoedingen</t>
  </si>
  <si>
    <t xml:space="preserve">- Toegerekende lonen en salarissen </t>
  </si>
  <si>
    <t>- Toegerekende sociale lasten</t>
  </si>
  <si>
    <t>Functioneel laten doorverwijzen naar RR Cat</t>
  </si>
  <si>
    <t>- Toegerekende pensioenlasten</t>
  </si>
  <si>
    <t>- Toegerekende overige organisatiekosten</t>
  </si>
  <si>
    <t>Lasten servicecontracten</t>
  </si>
  <si>
    <t>- Lasten servicecontracten</t>
  </si>
  <si>
    <t>Overheidsbijdragen</t>
  </si>
  <si>
    <t>Lasten verhuur- en beheeractiviteiten</t>
  </si>
  <si>
    <t>- Afschrijvingen (activa ten dienste van de exploitatie)</t>
  </si>
  <si>
    <t>- Verhuurderheffing</t>
  </si>
  <si>
    <t>- Bijdrageheffing Autoriteit woningcorporaties</t>
  </si>
  <si>
    <t>- Overige bedrijfslasten</t>
  </si>
  <si>
    <t>Lasten onderhoudsactiviteiten</t>
  </si>
  <si>
    <t>- Planmatig onderhoud</t>
  </si>
  <si>
    <t>- Contractonderhoud</t>
  </si>
  <si>
    <t>- Mutatie- en klachtenonderhoud</t>
  </si>
  <si>
    <t>- Overige onderhoudskosten</t>
  </si>
  <si>
    <t>Overige directe operationele lasten exploitatiebezit</t>
  </si>
  <si>
    <t>- Opbrengsten uit erfpacht</t>
  </si>
  <si>
    <t>- Belastingen en verzekeringen</t>
  </si>
  <si>
    <t>- Overheidsbijdragen</t>
  </si>
  <si>
    <t>- Saneringssteun</t>
  </si>
  <si>
    <t>- Bijdrage huurdersvereniging</t>
  </si>
  <si>
    <t>- Verzekeringen</t>
  </si>
  <si>
    <t>- Overige lasten woningen</t>
  </si>
  <si>
    <t>- Toegerekende lonen en salarissen</t>
  </si>
  <si>
    <t>Totaal netto resultaat exploitatie vastgoedportefeuille</t>
  </si>
  <si>
    <t>Netto resultaat verkoop vastgoedportefeuille</t>
  </si>
  <si>
    <t>Verkoopopbrengst vastgoed in ontwikkeling</t>
  </si>
  <si>
    <t>- Verkoopopbrengst</t>
  </si>
  <si>
    <t>- Boekwaarde verkocht vastgoed</t>
  </si>
  <si>
    <t>- Verkoopkosten</t>
  </si>
  <si>
    <t>- Toegerekende organisatiekosten</t>
  </si>
  <si>
    <t>- Overige kosten</t>
  </si>
  <si>
    <t>Verkoopopbrengst vastgoedportefeuille</t>
  </si>
  <si>
    <t>- Marktwaarde verkocht vastgoed</t>
  </si>
  <si>
    <t>Totaal resultaat verkoop vastgoedportefeuille</t>
  </si>
  <si>
    <t>Waardeveranderingen vastgoedportefeuille</t>
  </si>
  <si>
    <t>Overige waardeveranderingen vastgoedportefeuille</t>
  </si>
  <si>
    <t>- Waardeverandering vastgoed in exploitatie</t>
  </si>
  <si>
    <t>- Waardeverandering vastgoed verkocht onder voorwaarden</t>
  </si>
  <si>
    <t>- Waardeverandering vastgoed in ontwikkeling</t>
  </si>
  <si>
    <t>- Waardeverandering grondposities</t>
  </si>
  <si>
    <t>Niet-gerealiseerde waardeveranderingen vastgoedportefeuille</t>
  </si>
  <si>
    <t>- Niet gerealiseerde waardeveranderingen vastgoedportefeuille</t>
  </si>
  <si>
    <t>- Niet gerealiseerde waardeveranderingen vastgoed in ontwikkeling</t>
  </si>
  <si>
    <t>- Niet gerealiseerde waardeveranderingen vastgoed bestemd voor verkoop</t>
  </si>
  <si>
    <t>Totaal waardeveranderingen vastgoedportefeuille</t>
  </si>
  <si>
    <t>Netto resultaat overige activiteiten</t>
  </si>
  <si>
    <t>Resultaat overige activiteiten</t>
  </si>
  <si>
    <t>Opbrengst overige activiteiten</t>
  </si>
  <si>
    <t>Kosten overige activiteiten</t>
  </si>
  <si>
    <t xml:space="preserve">Toegerekende lonen en salarissen </t>
  </si>
  <si>
    <t>Toegerekende sociale lasten</t>
  </si>
  <si>
    <t>Toegerekende pensioenlasten</t>
  </si>
  <si>
    <t>Toegerekende overige organisatiekosten</t>
  </si>
  <si>
    <t>Overige organisatiekosten</t>
  </si>
  <si>
    <t>Leefbaarheid</t>
  </si>
  <si>
    <t>Financiële baten en lasten</t>
  </si>
  <si>
    <t>Waardeveranderingen financiële activa en passiva (waaronder derivaten)</t>
  </si>
  <si>
    <t xml:space="preserve">Opbrengsten van andere effecten en vorderingen </t>
  </si>
  <si>
    <t>Rentebaten</t>
  </si>
  <si>
    <t>Rentelasten en soortgelijke kosten</t>
  </si>
  <si>
    <t>Resultaat deelneming</t>
  </si>
  <si>
    <t>Totaal resultaat overige activiteiten</t>
  </si>
  <si>
    <t>RESULTAAT VOOR BELASTINGEN</t>
  </si>
  <si>
    <t>CATEGORIALE INDELING</t>
  </si>
  <si>
    <t>Bedrijfsopbrengsten</t>
  </si>
  <si>
    <t>Koppeling met commerciële MJB</t>
  </si>
  <si>
    <t>- Huren en erfpacht</t>
  </si>
  <si>
    <t>- Vergoedingen</t>
  </si>
  <si>
    <t>- Verkoop onroerende zaken</t>
  </si>
  <si>
    <t xml:space="preserve">   Verkoop regulier</t>
  </si>
  <si>
    <t>- Boekwaarde verkopen</t>
  </si>
  <si>
    <t xml:space="preserve">   Mutatie MVA a.g.v. verkoop</t>
  </si>
  <si>
    <t>- Verkoopkosten onroerende zaken</t>
  </si>
  <si>
    <t>- Overige bedrijfsopbrengsten</t>
  </si>
  <si>
    <t>Overige bedrijfsopbrengsten</t>
  </si>
  <si>
    <t>Totaal bedrijfsopbrengsten</t>
  </si>
  <si>
    <t>Bedrijfslasten</t>
  </si>
  <si>
    <t>- Afschrijvingen</t>
  </si>
  <si>
    <t>Afschrijvingen (im)materiële vaste activa en vastgoedportefeuille</t>
  </si>
  <si>
    <t>- Overige waardeveranderingen (incl. niet-gerealiseerde waardeveranderingen)</t>
  </si>
  <si>
    <t>Overige waardeveranderingen MVA en vastgoedportefeuille</t>
  </si>
  <si>
    <t>- Lonen en salarissen</t>
  </si>
  <si>
    <t xml:space="preserve">   Lonen en salarissen</t>
  </si>
  <si>
    <t>- Sociale lasten</t>
  </si>
  <si>
    <t xml:space="preserve">   Sociale lasten</t>
  </si>
  <si>
    <t>- Overige personeelskosten</t>
  </si>
  <si>
    <t xml:space="preserve">   Overige personeelskosten</t>
  </si>
  <si>
    <t>- Pensioenlasten</t>
  </si>
  <si>
    <t xml:space="preserve">   Pensioenlasten</t>
  </si>
  <si>
    <t>- Dotatie voorziening(en)</t>
  </si>
  <si>
    <t>- Bijdrageheffing saneringssteun</t>
  </si>
  <si>
    <t xml:space="preserve">   Saneringsheffing</t>
  </si>
  <si>
    <t>- Lasten onderhoud</t>
  </si>
  <si>
    <t>Onderhoudslasten</t>
  </si>
  <si>
    <t>- Kosten leefbaarheid</t>
  </si>
  <si>
    <t xml:space="preserve">   Leefbaarheid</t>
  </si>
  <si>
    <t>Totaal bedrijfslasten</t>
  </si>
  <si>
    <t>Bedrijfsresultaat</t>
  </si>
  <si>
    <t xml:space="preserve">   Rentebaten liquide middelen</t>
  </si>
  <si>
    <t>Resultaten derivaten</t>
  </si>
  <si>
    <t>Rentelasten</t>
  </si>
  <si>
    <t>Totale financiële baten en lasten</t>
  </si>
  <si>
    <t>Resultaat deelnemingen</t>
  </si>
  <si>
    <t xml:space="preserve">   Resultaat deelnemingen</t>
  </si>
  <si>
    <t>Resultaat uit gewone bedrijfsuitoefening</t>
  </si>
  <si>
    <t>HERLEIDING VAN COMMERCIEEL NAAR FISCAAL RESULTAAT</t>
  </si>
  <si>
    <t>Commercieel resultaat (voor belastingen)</t>
  </si>
  <si>
    <t>Eliminaties commercieel resultaat</t>
  </si>
  <si>
    <t>Commerciële boekwaarde verkopen</t>
  </si>
  <si>
    <t>Commerciële afschrijvingen activa ten dienste van de exploitatie</t>
  </si>
  <si>
    <t>Commerciële waardeveranderingen</t>
  </si>
  <si>
    <t>Fiscale correcties in het resultaat</t>
  </si>
  <si>
    <t>Fiscale boekwaarde verkopen</t>
  </si>
  <si>
    <t>Dotatie herinvesteringsreserve</t>
  </si>
  <si>
    <t>Fiscaal te activeren subsidies</t>
  </si>
  <si>
    <t>Fiscale afschrijvingen activa ten dienste van de exploitatie</t>
  </si>
  <si>
    <t>Fiscale afschrijvingen vastgoed in exploitatie</t>
  </si>
  <si>
    <t>Fiscaal hogere of lagere onderhoudslasten</t>
  </si>
  <si>
    <t>Fiscaal te activeren salariskosten</t>
  </si>
  <si>
    <t>Fiscaal te activeren rentelasten</t>
  </si>
  <si>
    <t>Fiscaal geen resultaat derivaten</t>
  </si>
  <si>
    <t>Fiscaal vrijval disagio leningen</t>
  </si>
  <si>
    <t>Fiscaal afwijkende jubileumvoorziening</t>
  </si>
  <si>
    <t>Fiscaal afwijkende overige voorzieningen</t>
  </si>
  <si>
    <t>Investeringsaftrek (KIA/MIA/EIA)</t>
  </si>
  <si>
    <t>Beperkt aftrekbare kosten</t>
  </si>
  <si>
    <t>Saneringssteun fiscaal niet aftrekbaar</t>
  </si>
  <si>
    <t>Vrijstelling resultaat deelnemingen</t>
  </si>
  <si>
    <t>Overige correcties</t>
  </si>
  <si>
    <t>Onderhoudsvoorziening en af- en opwaarderingen</t>
  </si>
  <si>
    <t>Mutatie onderhoudsvoorziening</t>
  </si>
  <si>
    <t>Afwaardering bedrijfsmiddelen</t>
  </si>
  <si>
    <t>Opwaardering bedrijfsmiddelen</t>
  </si>
  <si>
    <t>Afwaardering voorafgaand aan sloop</t>
  </si>
  <si>
    <t>Afwaardering voorraad</t>
  </si>
  <si>
    <t>Opwaardering voorraad</t>
  </si>
  <si>
    <t>Fiscaal resultaat</t>
  </si>
  <si>
    <t>Fiscale meerjarenbegroting</t>
  </si>
  <si>
    <t>- Dotatie HIR</t>
  </si>
  <si>
    <t>- Verkoop- en overige verkoopkosten onroerende zaken</t>
  </si>
  <si>
    <t>- Overige waardeveranderingen (incl. niet-gerealiseerde waardeverand.)</t>
  </si>
  <si>
    <t>- Afwaardering bedrijfsmiddelen</t>
  </si>
  <si>
    <t>- Opwaardering bedrijfsmiddelen</t>
  </si>
  <si>
    <t>- Afwaardering voorafgaand aan sloop</t>
  </si>
  <si>
    <t>- Afwaardering voorraad</t>
  </si>
  <si>
    <t>- Opwaardering voorraad</t>
  </si>
  <si>
    <t>- Bijdrageheffing Saneringssteun</t>
  </si>
  <si>
    <t>Extracomptabele correcties</t>
  </si>
  <si>
    <t>Renteaftrekbeperking vanaf 2019</t>
  </si>
  <si>
    <t>Renteaftrekbeperking</t>
  </si>
  <si>
    <t>- Commercieel geactiveerde rentelasten</t>
  </si>
  <si>
    <t>- Overschot rentelasten</t>
  </si>
  <si>
    <t>- Gecorrigeerde belastbare winst</t>
  </si>
  <si>
    <t>-Af: maximale overschot (20% van gecorrigeerde belastbare winst), minimaal 1.000</t>
  </si>
  <si>
    <t>- Te verrekenen renteoverschot voorgaande jaren</t>
  </si>
  <si>
    <t>- Voort te wentelen renteoverschot huidig jaar</t>
  </si>
  <si>
    <t>- Totaal voort te wentelen renteoverschot</t>
  </si>
  <si>
    <t>Totale renteaftrekbeperking</t>
  </si>
  <si>
    <t>Gecorrigeerd fiscaal resultaat</t>
  </si>
  <si>
    <t>Verliesverrekening</t>
  </si>
  <si>
    <t>Verliesverrekening Carry forward</t>
  </si>
  <si>
    <t>Fiscaal resultaat na verliesverrekening</t>
  </si>
  <si>
    <t>Verliesverrekening Carry back</t>
  </si>
  <si>
    <t xml:space="preserve"> </t>
  </si>
  <si>
    <t>Overzicht compensabele verliezen</t>
  </si>
  <si>
    <t>Totaal</t>
  </si>
  <si>
    <t>Totale verliesverdamping:</t>
  </si>
  <si>
    <t>Stand balanspost belastinglatenties (x € 1.000)</t>
  </si>
  <si>
    <t>29 (1)</t>
  </si>
  <si>
    <t>Latentie compensabele verliezen</t>
  </si>
  <si>
    <t>29 (2)</t>
  </si>
  <si>
    <t>Latentie afschrijvingspotentieel</t>
  </si>
  <si>
    <t>29 (3)</t>
  </si>
  <si>
    <t>Latentie (dis)agio leningen</t>
  </si>
  <si>
    <t>29 (4)</t>
  </si>
  <si>
    <t>Latentie earningsstrippingmaatregel</t>
  </si>
  <si>
    <t>29 (5)</t>
  </si>
  <si>
    <t>Overige latenties</t>
  </si>
  <si>
    <t>Saldo balansposten latenties</t>
  </si>
  <si>
    <t>Mutatie latentie balanspost (post winst en verliesrekening)</t>
  </si>
  <si>
    <t>Nadere toelichting:</t>
  </si>
  <si>
    <t>1, 4</t>
  </si>
  <si>
    <t>De fiscale boekwaarde van de verkochte woningen wijkt af van de commerciële marktwaarde. Dit wordt onder andere veroorzaakt door de waardering bij het samenstellen van de openingsbalans, verschillen ten aanzien van afschrijvingen, geactiveerde verbeteringen, fiscale (WOZ) op- en afwaarderingen en opleveringen.</t>
  </si>
  <si>
    <t>2, 7, 8</t>
  </si>
  <si>
    <r>
      <t>Fiscaal moet worden afgeschreven op bedrijfsmiddelen. De fiscale afschrijvingen worden bepaald op basis van de geschatte levensduur en geschatte restwaarde. Ten aanzien van gebouwen geldt dat de afschrijving er niet toe mag leiden dat de fiscale boekwaarde lager wordt dan de WOZ-waarde met peildatum 1 januari van het boekjaar (‘bodemwaarde’). [Optioneel:] In de FMJB wordt ervan uitgegaan dat de totale afschrijving over de materiële vaste activa in exploitatie jaarlijks met [</t>
    </r>
    <r>
      <rPr>
        <b/>
        <sz val="10"/>
        <color theme="1"/>
        <rFont val="Trebuchet MS"/>
        <family val="2"/>
      </rPr>
      <t>X</t>
    </r>
    <r>
      <rPr>
        <sz val="10"/>
        <color theme="1"/>
        <rFont val="Trebuchet MS"/>
        <family val="2"/>
      </rPr>
      <t xml:space="preserve">]% afneemt ten opzichte van het voorgaande jaar.  </t>
    </r>
  </si>
  <si>
    <t>Fiscaal worden de commerciële waardeveranderingen niet gevolgd. Het vastgoed in exploitatie wordt fiscaal immers niet op marktwaarde gewaardeerd. Daarnaast is het fiscaal niet toegestaan om onrendabele toppen ten laste van het resultaat te brengen.</t>
  </si>
  <si>
    <t>4, 5</t>
  </si>
  <si>
    <t xml:space="preserve">In de fiscale begroting wordt voor de boekwinst op de verkoop van bestaande huurwoningen een herinvesteringsreserve gevormd. Aan het gebruik van de herinvesteringsreserve zijn specifieke voorwaarden verbonden. Wij merken op dat het niet mogelijk is om een herinvesteringsreserve te vormen voor de boekwinst die wordt behaald met de verkoop van nieuwbouwwoningen. </t>
  </si>
  <si>
    <t xml:space="preserve">Fiscaal wordt een onderscheid gemaakt tussen zogenoemde 'investeringssubsidies' en 'exploitatiesubsidies'. Investeringssubsidies, subsidies die een causaal verband hebben met een investering, kunnen in mindering te worden gebracht op de boekwaarde van de investering. Denk hierbij onder meer aan STEP-subsidies. </t>
  </si>
  <si>
    <t>Fiscaal is de hoofdregel dat onderhoudsuitgaven ten laste van de winst mogen worden gebracht indien de onderhoudswerkzaamheden zijn gericht op het in stand houden van de onroerende zaken, dan wel om de achteruitgang als gevolg van slijtage te doen opheffen. Wordt aan de onroerende zaak een wezenlijke verandering aangebracht waardoor het naar aard, inrichting of omvang een wijziging ondergaat, dan dienen deze uitgaven te worden geactiveerd. Dit betekent dat uitgaven die in de commerciële jaarrekening als investering/verbetering zijn aangemerkt fiscaal wellicht kunnen kwalificeren als onderhoudslast en omgekeerd. Voor de beoordeling hiervan verwijzen wij naar de zogeoemde (herziene) BDO-lijst. We merken hierbij op dat de uitgangspunten uit de ILT-lijst voor wat betreft de commerciële verwerking naar verwachting zouden moeten leiden tot kleinere verschillen tussen de commerciële en fiscale beoordeling. Er blijven echter verschillen  bestaan, bijvoorbeeld ten aanzien van modernisering en 'ingrijpende verbouwing'. Wij adviseren om in ieder geval de uitgaven die commercieel kwalificeren als 'ingrijpende verbouwing' kritisch te beoordelen.</t>
  </si>
  <si>
    <t xml:space="preserve">Loonkosten die toerekenbaar zijn aan de 'voortbrenging van bedrijfsmiddelen' (lees: het ontwikkelen van huurwoningen/activa in ontwikkeling) dienen fiscaal te worden geactiveerd. </t>
  </si>
  <si>
    <t xml:space="preserve">Ook rentelasten die toerekenbaar zijn aan de 'voortbrenging van bedrijfsmiddelen' (lees: het ontwikkelen van huurwoningen/activa in ontwikkeling) dienen fiscaal te worden geactiveerd. </t>
  </si>
  <si>
    <t>Het tussentijds verantwoorden van een winst of verlies op derivaten die onderdeel uitmaken van een effectieve hedgerelatie is in beginsel niet toegestaan. In bepaalde situaties is het (tussentijds) verantwoorden van een resultaat op derivaten wel mogelijk. Dat kan bijvoorbeeld spelen bij de afkoop van derivaten, bij ‘speculatieve’ derivaten zoals swaptions en bij bepaalde financieringsvormen, zoals extendible leningen.</t>
  </si>
  <si>
    <t xml:space="preserve">De per 1 januari 2008 aanwezige leningen zijn op de fiscale balans opgenomen tegen de waarde in het economisch verkeer. Het verschil tussen de waarde in het economische verkeer en de nominale waarde wordt conform de gemaakte afspraken in VSO2 gedurende de looptijd van de leningen jaarlijks voor een deel in het fiscale resultaat verantwoord, voor zover nog resterend (dis-)agio aanwezig is. </t>
  </si>
  <si>
    <t xml:space="preserve">Fiscaal mag voor de berekening van de jubileumvoorziening geen rekening worden gehouden met toekomstige salarisstijgingen. Daarnaast dient de voorziening in beginsel op contante waarde te worden gewaardeerd indien deze ‘relatief en absoluut aanmerkelijk’ geringer is dan de nominale waarde.  </t>
  </si>
  <si>
    <t>Voorwaarden voor het vormen van een fiscale voorziening zijn: 
1. Oorsprong: De voorziene kosten vinden hun oorsprong in de periode vóór balansdatum; 
2. Toerekening: De kosten kunnen ‘ook overigens’ worden toegerekend aan de betreffende periode. 
3. Redelijke mate van zekerheid: Er moet een redelijke mate van zekerheid zijn dat de kosten zich daadwerkelijk zullen gaan voordoen.</t>
  </si>
  <si>
    <t>Investeringen in activa ten dienste van exploitatie kunnen in aanmerking komen voor een extra fiscale aftrekpost, de kleinschaligheidsinvesteringsaftrek. De kleinschaligheidsinvesteringsaftrek bedraagt 28% van de totale investeringen met een maximum van € 19.535 (2024). Als meer dan € 129.194 is geïnvesteerd, wordt de maximale kleinschaligheidsinvesteringsaftrek van € 19.535 verminderd met 7,56% van het deel van het investeringsbedrag boven de € 129.194. Voor de jaren 2024 en verder is er vooralsnog van uitgegaan dat de investeringsaftrek gelijk is aan voorgaande jaren.</t>
  </si>
  <si>
    <t xml:space="preserve">Bepaalde kosten hebben naast een zakelijk karakter ook een persoonlijk karakter, bijvoorbeeld omdat bepaalde privépersonen er voordeel van hebben. Dit zijn zogenoemde 'beperkt aftrekbare kosten'. In deze begroting wordt het bedrag aan beperkt aftrekbare kosten bepaalt op basis van een forfait (2024: 0,4% van de loonsom met een minimum van € 5.600). Alternatief is dat 26,5% van de werkelijke in aftrek beperkte kosten worden gecorrigeerd. </t>
  </si>
  <si>
    <t>De betaalde saneringsheffing is niet aftrekbaar voor de vennootschapsbelasting.</t>
  </si>
  <si>
    <t xml:space="preserve">Resultaten van deelnemingen (aandelenbelangen groter dan 5%) zijn vrijgesteld op grond van de zogenoemde deelnemingsvrijstelling. Indien de deelneming onderdeel uitmaakt van de fiscale eenheid, dient het resultaat van de deelneming wel in aanmerking te worden genomen. Resultaten uit een VOF of CV zijn eveneens niet vrijgesteld en maken derhalve onderdeel uit van de fiscale winst. </t>
  </si>
  <si>
    <t>Overige kosten die fiscaal niet in aanmerking genomen kunnen worden en overige opbrengsten die fiscaal niet belast zijn, zijn onder deze post verwerkt.</t>
  </si>
  <si>
    <t>Door het vormen van een onderhoudsvoorziening kan uitstel van belastingheffing worden gerealiseerd. Daarnaast kunnen mogelijk permanente voordelen worden behaald. Deze permanente voordelen worden met name veroorzaakt door een mogelijk positief effect op de impact van de generieke renteaftrekbeperkingsmaatregel uit ATAD1. Zie voor de voorwaarden voor het vormen van een voorziening de toelichting onder punt 15. De Belastingdienst is van mening dat een onderhoudsvoorziening enkel kan worden gevormd voor zover de onderhoudsuitgaven op het niveau van de gehele corporatie een ‘piek’ laten zien. Van belang is dat de Rechtbank Zeeland-West-Brabant onlangs heeft besloten dat het piekvereiste niet geldt bij het vormen van een onderhoudsvoorziening. De Belastingdienst heeft inmiddels beroep aangetekend bij het Gerechtshof. Hierover zal dus nog meer duidelijkheid komen.</t>
  </si>
  <si>
    <r>
      <t xml:space="preserve">In het verleden is een WOZ-afwaardering verantwoord bij een daling van de WOZ-waarde met </t>
    </r>
    <r>
      <rPr>
        <b/>
        <sz val="10"/>
        <rFont val="Trebuchet MS"/>
        <family val="2"/>
      </rPr>
      <t>[X,X]</t>
    </r>
    <r>
      <rPr>
        <sz val="10"/>
        <rFont val="Trebuchet MS"/>
        <family val="2"/>
      </rPr>
      <t>% ten opzichte van de WOZ 2009. Bij een daling van de WOZ-waarde van reeds afgewaardeerde woningen wordt een aanvullende afwaardering verantwoord. Gezien de opzegging van VSO2 per 1 januari 2023, zal de werking van de opwaarderingen wijzigen. Hoe dit specifiek gaat uitpakken, is nog onbekend. Neem hierover gerust contact op met uw BDO-adviseur.</t>
    </r>
  </si>
  <si>
    <r>
      <t>Bij een stijging van de WOZ-waarde van een afgewaardeerde woning moet een eerder verantwoorde afwaardering (deels) worden teruggenomen. In bovenstaande fiscale meerjarenbegroting is hier rekening mee gehouden. Aanname daarbij is dat de WOZ-waarde zich ontwikkelt [</t>
    </r>
    <r>
      <rPr>
        <b/>
        <sz val="10"/>
        <rFont val="Trebuchet MS"/>
        <family val="2"/>
      </rPr>
      <t>conform de laatste Leidraad Economische Parameters dPi]</t>
    </r>
    <r>
      <rPr>
        <sz val="10"/>
        <rFont val="Trebuchet MS"/>
        <family val="2"/>
      </rPr>
      <t>.</t>
    </r>
  </si>
  <si>
    <t>Indien woningen worden gesloopt kan mogelijk (onder strikte voorwaarden) een afwaardering plaatsvinden naar lagere bedrijfswaarde. Zeer waarschijnlijk is een afwaardering naar de grondwaarde niet mogelijk en dient rekening te worden gehouden met de bedrijfswaarde van de opstal. Van belang is dat de Hoge Raad hier in 2022 een oordeel over heeft geveld, waarbij met name van belang is dat zij als eis heeft gesteld dat een afwaardering tot grondwaarde alleen mogelijk is indien het gesloopte gebouw voorafgaand aan de sloop zodanig versleten was dat aan de sloop alleen nog waarde kon worden toegekend in de vorm van een mogelijke opbrengst van sloopmateriaal.</t>
  </si>
  <si>
    <t>Dit betreft de afwaardering van voorraad naar lagere bedrijfswaarde.</t>
  </si>
  <si>
    <t>Dit betreft de opwaardering van voorraad vanwege een eerder genomen afwaardering naar de lagere bedrijfswaarde.</t>
  </si>
  <si>
    <t xml:space="preserve">Met ingang van 1 januari 2019 is de earningsstrippingmaatregel uit ATAD1 in werking getreden. Op grond van deze maatregel zijn de netto-rentelasten slechts aftrekbaar voor zover deze minder bedragen dan 30% van de ‘gecorrigeerde fiscale winst’ (of € 1.000.000). Met ingang van 1 januari 2022 is het maximale aftrekpercentage verlaagd naar 20%. In het model wordt automatisch berekend of rentelasten in aftrek zijn beperkt. Niet-aftrekbare rentelasten kunnen (vooralsnog) onbeperkt worden voortgewenteld en komen alsnog in aftrek in jaren waarin een overschot aan renteaftrekcapaciteit bestaat. </t>
  </si>
  <si>
    <t>Verliezen uit de jaren tot en met 2018 kunnen worden verrekend met winsten uit het voorafgaande jaar en de negen volgende jaren. Met ingang van boekjaar 2019 is de voorwaartse verliesverrekeningstermijn ingekort tot zes jaar. Om nadelige gevolgen te voorkomen, wordt een verlies uit 2019 eerder verrekend dan verliezen uit 2017 en 2018. Een verlies uit 2020 wordt eerder verrekend dan een verlies uit 2018.
De verliesverrekeningsregels zijn per 1 januari 2022 opnieuw gewijzigd. De voorwaartse verliesverrekeningstermijn vervalt, terwijl de achterwaartse verliesverrekening beperkt blijft tot één jaar. Hierdoor zijn verliezen onbeperkt in tijd voorwaarts verrekenbaar. Wel staat daartegenover dat winsten slechts tot € 1 mio. volledig verrekenbaar zijn. Daarboven zijn winsten slechts voor 50% verrekenbaar. Deze regeling is van toepassing op alle nog niet verrekende verliezen eind 2021. Dit betekent dat verliezen uit de jaren 2013 en later niet langer dreigen te verdampen. Eventuele niet verrekende verliezen uit 2012 zijn niet meer verrekenbaar na 31 december 2021.</t>
  </si>
  <si>
    <t>Jaarlijks dient ten behoeve van de commerciële jaarrekening de stand van de belastinglatenties te worden bepaald conform de regelgeving omtrent de jaarverslaggeving. De in dit model weergegeven bedragen vormen slechts een zeer globale inschatting van het verloop van de latenties. In het model zijn de latenties vanuit pragmatisch oogpunt op nominale waarde berekend.</t>
  </si>
  <si>
    <t>29-1</t>
  </si>
  <si>
    <t>Er is een actieve latentie gevormd in verband met de compensabele verliezen. De verliezen die verrekend worden met toekomstige winsten verlagen in dat jaar de te betalen vennootschapsbelasting. Verliezen kunnen immers worden verrekend met toekomstige winsten. Deze latentie muteert als gevolg van verliesverrekening.</t>
  </si>
  <si>
    <t>29-2</t>
  </si>
  <si>
    <t>Er is een actieve latentie gevormd in verband met het fiscale afschrijvingspotentieel van de komende 10 jaar. De afschrijvingsruimte ziet op woningen waarvan de fiscale boekwaarde hoger ligt dan de WOZ waarde en die daarom in principe afgeschreven kunnen worden. Wij merken hierbij op dat geen rekening is gehouden met het standpunt dat enkel een latentie wordt gevormd voor zover de fiscale boekwaarde (op woningniveau) hoger is dan de commerciële marktwaarde van de betreffende woning. Wij verwijzen hierbij naar de handreiking 'De verwerking van latente belastingen in de jaarrekening van woningcorporaties' van Aedes.</t>
  </si>
  <si>
    <t>29-3</t>
  </si>
  <si>
    <t xml:space="preserve">Voor het commercieel-fiscale verschil in de waardering van de leningen tot en met 2038 is een actieve latentie gevormd. Het commercieel-fiscale waarderingsverschil valt gedurende de looptijd van de leningen vrij. </t>
  </si>
  <si>
    <t>29-4</t>
  </si>
  <si>
    <t>Rentelasten die op grond van de earningsstrippingmaatregel niet aftrekbaar zijn kunnen worden ‘voortgewenteld’ en alsnog in aftrek worden gebracht in jaren waarin de renteaftrekcapaciteit (20% van de gecorrigeerde fiscale winst of € 1 mio.) hoger is dan de netto-rentelasten. Voor de voort te wentelen rentelasten die in de komende 10 jaar alsnog in aftrek worden gebracht is een actieve latentie gevormd.</t>
  </si>
  <si>
    <t>29-5</t>
  </si>
  <si>
    <r>
      <t xml:space="preserve">Daarnaast is een latentie gevormd voor </t>
    </r>
    <r>
      <rPr>
        <b/>
        <i/>
        <sz val="10"/>
        <color theme="1"/>
        <rFont val="Trebuchet MS"/>
        <family val="2"/>
      </rPr>
      <t>[UITGANGSPUNTEN BENOEMEN]</t>
    </r>
    <r>
      <rPr>
        <sz val="10"/>
        <color theme="1"/>
        <rFont val="Trebuchet MS"/>
        <family val="2"/>
      </rPr>
      <t>.</t>
    </r>
  </si>
  <si>
    <t>Uitgangspunten:</t>
  </si>
  <si>
    <t xml:space="preserve">- </t>
  </si>
  <si>
    <t xml:space="preserve">De latenties zijn slechts op hoofdlijnen berekend. Daarnaast zijn de latenties gewaardeerd op de nominale waarde. </t>
  </si>
  <si>
    <t>Met ingang van 31 december 2023 is de Wet minimumbelasting 2024, oftewel "Pillar 2", van kracht in Nederland. Deze wet introduceert een extra belasting bovenop de vennootschapsbelasting (Vpb), waardoor een minimum effectief winstbelastingtarief van 15% wordt bereikt.
Alleen groepen met een omzet van € 750 miljoen of meer vallen onder de reikwijdte van Pillar 2. Voor de omzetgrens moeten ongerealiseerde waardeveranderingen van de vastgoedportefeuille en bruto verkoopopbrengsten worden meegenomen. Dit betekent dat grotere woningcorporaties mogelijk te maken zullen krijgen met Pillar 2. Omdat Pillar 2 kijkt naar het effectieve belastingtarief in plaats van het wettelijke Vpb-tarief, kunnen deze woningcorporaties onder bepaalde omstandigheden ook daadwerkelijk bijheffing verschuldigd zijn. Het is belangrijk om op te merken dat dit model geen rekening houdt met een eventuele bijheffing onder Pillar 2. Voor meer informatie kunt u contact opnemen met uw BDO adviseur.</t>
  </si>
  <si>
    <t>Jaar FMJB</t>
  </si>
  <si>
    <t>Jaren FMJB</t>
  </si>
  <si>
    <t>Hoog tarief</t>
  </si>
  <si>
    <t>Laag tarief</t>
  </si>
  <si>
    <t>Grens laag tarief</t>
  </si>
  <si>
    <t>Parameters drop down keuze's</t>
  </si>
  <si>
    <t>Overzicht tarieven</t>
  </si>
  <si>
    <t>Ja</t>
  </si>
  <si>
    <t>Jaar</t>
  </si>
  <si>
    <t>Nee</t>
  </si>
  <si>
    <t>T+1</t>
  </si>
  <si>
    <t>T+2</t>
  </si>
  <si>
    <t>Verkoop</t>
  </si>
  <si>
    <t>Sloop</t>
  </si>
  <si>
    <t>Functioneel</t>
  </si>
  <si>
    <t>Huidige methode</t>
  </si>
  <si>
    <t>Verwachte methode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</si>
</sst>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s>
  <fonts count="30">
    <font>
      <sz val="9"/>
      <color theme="1"/>
      <name val="Verdana"/>
      <family val="2"/>
    </font>
    <font>
      <sz val="10"/>
      <color theme="1"/>
      <name val="Trebuchet MS"/>
      <family val="2"/>
    </font>
    <font>
      <sz val="10"/>
      <color theme="1"/>
      <name val="Trebuchet MS"/>
      <family val="2"/>
    </font>
    <font>
      <b/>
      <sz val="10"/>
      <color theme="0"/>
      <name val="Trebuchet MS"/>
      <family val="2"/>
    </font>
    <font>
      <b/>
      <sz val="12"/>
      <color theme="0"/>
      <name val="Trebuchet MS"/>
      <family val="2"/>
    </font>
    <font>
      <sz val="9"/>
      <color theme="1"/>
      <name val="Trebuchet MS"/>
      <family val="2"/>
    </font>
    <font>
      <b/>
      <sz val="14"/>
      <name val="Trebuchet MS"/>
      <family val="2"/>
    </font>
    <font>
      <sz val="10"/>
      <name val="Trebuchet MS"/>
      <family val="2"/>
    </font>
    <font>
      <sz val="9"/>
      <name val="Trebuchet MS"/>
      <family val="2"/>
    </font>
    <font>
      <b/>
      <sz val="9"/>
      <color theme="1"/>
      <name val="Trebuchet MS"/>
      <family val="2"/>
    </font>
    <font>
      <b/>
      <sz val="10"/>
      <color theme="1"/>
      <name val="Trebuchet MS"/>
      <family val="2"/>
    </font>
    <font>
      <sz val="12"/>
      <name val="Times New Roman"/>
      <family val="1"/>
    </font>
    <font>
      <sz val="12"/>
      <name val="Times New Roman"/>
      <family val="1"/>
    </font>
    <font>
      <sz val="9"/>
      <color theme="1"/>
      <name val="Verdana"/>
      <family val="2"/>
    </font>
    <font>
      <b/>
      <sz val="10"/>
      <color rgb="FFFF0000"/>
      <name val="Trebuchet MS"/>
      <family val="2"/>
    </font>
    <font>
      <b/>
      <sz val="10"/>
      <name val="Trebuchet MS"/>
      <family val="2"/>
    </font>
    <font>
      <sz val="9"/>
      <color theme="1"/>
      <name val="Arial"/>
      <family val="2"/>
    </font>
    <font>
      <b/>
      <sz val="16"/>
      <color theme="0"/>
      <name val="Trebuchet MS"/>
      <family val="2"/>
    </font>
    <font>
      <sz val="9"/>
      <color indexed="81"/>
      <name val="Tahoma"/>
      <family val="2"/>
    </font>
    <font>
      <b/>
      <sz val="9"/>
      <color indexed="81"/>
      <name val="Tahoma"/>
      <family val="2"/>
    </font>
    <font>
      <b/>
      <i/>
      <sz val="10"/>
      <color theme="1"/>
      <name val="Trebuchet MS"/>
      <family val="2"/>
    </font>
    <font>
      <i/>
      <sz val="10"/>
      <name val="Trebuchet MS"/>
      <family val="2"/>
    </font>
    <font>
      <sz val="12"/>
      <name val="Arial"/>
      <family val="2"/>
    </font>
    <font>
      <sz val="10"/>
      <name val="Courier"/>
      <family val="3"/>
    </font>
    <font>
      <sz val="11"/>
      <color theme="1"/>
      <name val="Calibri"/>
      <family val="2"/>
      <scheme val="minor"/>
    </font>
    <font>
      <b/>
      <sz val="9"/>
      <color theme="0"/>
      <name val="Trebuchet MS"/>
      <family val="2"/>
    </font>
    <font>
      <i/>
      <sz val="10"/>
      <color theme="1"/>
      <name val="Trebuchet MS"/>
      <family val="2"/>
    </font>
    <font>
      <sz val="10"/>
      <color rgb="FF000000"/>
      <name val="Trebuchet MS"/>
      <family val="2"/>
    </font>
    <font>
      <sz val="12"/>
      <name val="Trebuchet MS"/>
      <family val="2"/>
    </font>
    <font>
      <sz val="12"/>
      <color theme="1"/>
      <name val="Trebuchet MS"/>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D1A3B"/>
        <bgColor indexed="64"/>
      </patternFill>
    </fill>
    <fill>
      <patternFill patternType="solid">
        <fgColor rgb="FF657C91"/>
        <bgColor indexed="64"/>
      </patternFill>
    </fill>
    <fill>
      <patternFill patternType="solid">
        <fgColor rgb="FF404040"/>
        <bgColor indexed="64"/>
      </patternFill>
    </fill>
    <fill>
      <patternFill patternType="solid">
        <fgColor rgb="FFE7E7E7"/>
        <bgColor indexed="64"/>
      </patternFill>
    </fill>
    <fill>
      <patternFill patternType="solid">
        <fgColor theme="2"/>
        <bgColor indexed="64"/>
      </patternFill>
    </fill>
    <fill>
      <patternFill patternType="solid">
        <fgColor theme="1" tint="0.14999847407452621"/>
        <bgColor indexed="64"/>
      </patternFill>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0">
    <xf numFmtId="0" fontId="0" fillId="0" borderId="0"/>
    <xf numFmtId="0" fontId="11" fillId="0" borderId="0"/>
    <xf numFmtId="0" fontId="12" fillId="0" borderId="0"/>
    <xf numFmtId="0" fontId="13" fillId="0" borderId="0"/>
    <xf numFmtId="0" fontId="16" fillId="0" borderId="0"/>
    <xf numFmtId="43" fontId="13" fillId="0" borderId="0" applyFont="0" applyFill="0" applyBorder="0" applyAlignment="0" applyProtection="0"/>
    <xf numFmtId="0" fontId="22" fillId="0" borderId="0"/>
    <xf numFmtId="0" fontId="23" fillId="0" borderId="0"/>
    <xf numFmtId="0" fontId="22" fillId="0" borderId="0"/>
    <xf numFmtId="0" fontId="13" fillId="0" borderId="0"/>
    <xf numFmtId="0" fontId="11" fillId="0" borderId="0"/>
    <xf numFmtId="0" fontId="16" fillId="0" borderId="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4"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85">
    <xf numFmtId="0" fontId="0" fillId="0" borderId="0" xfId="0"/>
    <xf numFmtId="0" fontId="5" fillId="0" borderId="0" xfId="0" applyFont="1"/>
    <xf numFmtId="3" fontId="8" fillId="0" borderId="0" xfId="0" applyNumberFormat="1" applyFont="1"/>
    <xf numFmtId="0" fontId="9" fillId="0" borderId="0" xfId="0" applyFont="1"/>
    <xf numFmtId="0" fontId="7" fillId="2" borderId="0" xfId="0" applyFont="1" applyFill="1"/>
    <xf numFmtId="3" fontId="7" fillId="2" borderId="0" xfId="0" applyNumberFormat="1" applyFont="1" applyFill="1"/>
    <xf numFmtId="164" fontId="7" fillId="2" borderId="0" xfId="5" applyNumberFormat="1" applyFont="1" applyFill="1" applyBorder="1"/>
    <xf numFmtId="0" fontId="5" fillId="2" borderId="0" xfId="0" applyFont="1" applyFill="1"/>
    <xf numFmtId="0" fontId="6" fillId="2" borderId="0" xfId="0" applyFont="1" applyFill="1"/>
    <xf numFmtId="0" fontId="15" fillId="2" borderId="0" xfId="0" applyFont="1" applyFill="1"/>
    <xf numFmtId="3" fontId="7" fillId="2" borderId="7" xfId="0" applyNumberFormat="1" applyFont="1" applyFill="1" applyBorder="1"/>
    <xf numFmtId="0" fontId="15" fillId="2" borderId="5" xfId="0" applyFont="1" applyFill="1" applyBorder="1"/>
    <xf numFmtId="164" fontId="7" fillId="2" borderId="0" xfId="5" applyNumberFormat="1" applyFont="1" applyFill="1" applyBorder="1" applyAlignment="1">
      <alignment horizontal="right"/>
    </xf>
    <xf numFmtId="3" fontId="15" fillId="2" borderId="0" xfId="0" applyNumberFormat="1" applyFont="1" applyFill="1"/>
    <xf numFmtId="3" fontId="15" fillId="2" borderId="0" xfId="0" applyNumberFormat="1" applyFont="1" applyFill="1" applyAlignment="1">
      <alignment horizontal="left"/>
    </xf>
    <xf numFmtId="0" fontId="10" fillId="2" borderId="0" xfId="0" applyFont="1" applyFill="1"/>
    <xf numFmtId="0" fontId="14" fillId="2" borderId="0" xfId="0" applyFont="1" applyFill="1" applyAlignment="1">
      <alignment horizontal="left" vertical="top" wrapText="1"/>
    </xf>
    <xf numFmtId="3" fontId="7" fillId="2" borderId="0" xfId="0" applyNumberFormat="1" applyFont="1" applyFill="1" applyAlignment="1">
      <alignment horizontal="left"/>
    </xf>
    <xf numFmtId="0" fontId="10" fillId="2" borderId="2" xfId="0" applyFont="1" applyFill="1" applyBorder="1"/>
    <xf numFmtId="0" fontId="9" fillId="2" borderId="0" xfId="0" applyFont="1" applyFill="1"/>
    <xf numFmtId="3" fontId="5" fillId="2" borderId="0" xfId="0" applyNumberFormat="1" applyFont="1" applyFill="1"/>
    <xf numFmtId="3" fontId="7" fillId="2" borderId="0" xfId="0" applyNumberFormat="1" applyFont="1" applyFill="1" applyAlignment="1">
      <alignment horizontal="left" vertical="top"/>
    </xf>
    <xf numFmtId="3" fontId="15" fillId="2" borderId="2" xfId="0" applyNumberFormat="1" applyFont="1" applyFill="1" applyBorder="1"/>
    <xf numFmtId="0" fontId="10" fillId="0" borderId="2" xfId="0" applyFont="1" applyBorder="1"/>
    <xf numFmtId="0" fontId="10" fillId="2" borderId="1" xfId="0" applyFont="1" applyFill="1" applyBorder="1"/>
    <xf numFmtId="3" fontId="10" fillId="2" borderId="1" xfId="0" applyNumberFormat="1" applyFont="1" applyFill="1" applyBorder="1"/>
    <xf numFmtId="0" fontId="7" fillId="2" borderId="0" xfId="0" quotePrefix="1" applyFont="1" applyFill="1"/>
    <xf numFmtId="0" fontId="5" fillId="3" borderId="0" xfId="0" applyFont="1" applyFill="1"/>
    <xf numFmtId="0" fontId="10" fillId="2" borderId="0" xfId="0" applyFont="1" applyFill="1" applyAlignment="1">
      <alignment horizontal="left" vertical="center"/>
    </xf>
    <xf numFmtId="0" fontId="10" fillId="2" borderId="0" xfId="0" applyFont="1" applyFill="1" applyAlignment="1">
      <alignment horizontal="right" vertical="center"/>
    </xf>
    <xf numFmtId="3" fontId="10" fillId="2" borderId="8" xfId="0" applyNumberFormat="1" applyFont="1" applyFill="1" applyBorder="1"/>
    <xf numFmtId="0" fontId="3" fillId="5" borderId="1" xfId="0" applyFont="1" applyFill="1" applyBorder="1" applyAlignment="1">
      <alignment horizontal="right" vertical="center"/>
    </xf>
    <xf numFmtId="0" fontId="3" fillId="5" borderId="5" xfId="0" applyFont="1" applyFill="1" applyBorder="1" applyAlignment="1">
      <alignment horizontal="right" vertical="center"/>
    </xf>
    <xf numFmtId="0" fontId="3" fillId="5" borderId="7" xfId="0" applyFont="1" applyFill="1" applyBorder="1" applyAlignment="1">
      <alignment horizontal="right" vertical="center"/>
    </xf>
    <xf numFmtId="3" fontId="3" fillId="5" borderId="1" xfId="0" applyNumberFormat="1" applyFont="1" applyFill="1" applyBorder="1"/>
    <xf numFmtId="3" fontId="7" fillId="7" borderId="0" xfId="0" applyNumberFormat="1" applyFont="1" applyFill="1"/>
    <xf numFmtId="3" fontId="7" fillId="7" borderId="7" xfId="0" applyNumberFormat="1" applyFont="1" applyFill="1" applyBorder="1"/>
    <xf numFmtId="3" fontId="3" fillId="5" borderId="1" xfId="0" applyNumberFormat="1" applyFont="1" applyFill="1" applyBorder="1" applyAlignment="1">
      <alignment horizontal="left"/>
    </xf>
    <xf numFmtId="0" fontId="3" fillId="5" borderId="1" xfId="0" applyFont="1" applyFill="1" applyBorder="1" applyAlignment="1">
      <alignment horizontal="left"/>
    </xf>
    <xf numFmtId="3" fontId="3" fillId="6" borderId="1" xfId="0" applyNumberFormat="1" applyFont="1" applyFill="1" applyBorder="1" applyAlignment="1">
      <alignment horizontal="left"/>
    </xf>
    <xf numFmtId="3" fontId="3" fillId="6" borderId="1" xfId="0" applyNumberFormat="1" applyFont="1" applyFill="1" applyBorder="1"/>
    <xf numFmtId="0" fontId="3" fillId="5" borderId="1" xfId="0" applyFont="1" applyFill="1" applyBorder="1" applyAlignment="1">
      <alignment horizontal="left" vertical="center"/>
    </xf>
    <xf numFmtId="3" fontId="15" fillId="2" borderId="12" xfId="0" applyNumberFormat="1" applyFont="1" applyFill="1" applyBorder="1"/>
    <xf numFmtId="164" fontId="7" fillId="2" borderId="7" xfId="5" applyNumberFormat="1" applyFont="1" applyFill="1" applyBorder="1"/>
    <xf numFmtId="0" fontId="3" fillId="2" borderId="0" xfId="0" applyFont="1" applyFill="1" applyAlignment="1">
      <alignment horizontal="left" vertical="center"/>
    </xf>
    <xf numFmtId="0" fontId="3" fillId="2" borderId="0" xfId="0" applyFont="1" applyFill="1" applyAlignment="1">
      <alignment horizontal="right" vertical="center"/>
    </xf>
    <xf numFmtId="3" fontId="15" fillId="2" borderId="8" xfId="0" applyNumberFormat="1" applyFont="1" applyFill="1" applyBorder="1"/>
    <xf numFmtId="0" fontId="3" fillId="5" borderId="5" xfId="0" applyFont="1" applyFill="1" applyBorder="1" applyAlignment="1">
      <alignment horizontal="left" vertical="center"/>
    </xf>
    <xf numFmtId="0" fontId="3" fillId="5" borderId="7" xfId="0" applyFont="1" applyFill="1" applyBorder="1" applyAlignment="1">
      <alignment horizontal="left" vertical="center"/>
    </xf>
    <xf numFmtId="0" fontId="4" fillId="4" borderId="1" xfId="0" applyFont="1" applyFill="1" applyBorder="1" applyAlignment="1">
      <alignment horizontal="center"/>
    </xf>
    <xf numFmtId="0" fontId="4" fillId="4" borderId="1" xfId="0" applyFont="1" applyFill="1" applyBorder="1" applyAlignment="1">
      <alignment horizontal="center" vertical="center" wrapText="1"/>
    </xf>
    <xf numFmtId="0" fontId="3" fillId="4" borderId="2" xfId="0" applyFont="1" applyFill="1" applyBorder="1" applyAlignment="1">
      <alignment horizontal="left" vertical="top"/>
    </xf>
    <xf numFmtId="0" fontId="3" fillId="4" borderId="1" xfId="0" applyFont="1" applyFill="1" applyBorder="1" applyAlignment="1">
      <alignment horizontal="left" vertical="top"/>
    </xf>
    <xf numFmtId="0" fontId="4" fillId="4" borderId="2" xfId="0" applyFont="1" applyFill="1" applyBorder="1"/>
    <xf numFmtId="0" fontId="21" fillId="2" borderId="0" xfId="0" applyFont="1" applyFill="1"/>
    <xf numFmtId="0" fontId="3" fillId="9" borderId="8" xfId="0" applyFont="1" applyFill="1" applyBorder="1"/>
    <xf numFmtId="164" fontId="15" fillId="2" borderId="7" xfId="5" applyNumberFormat="1" applyFont="1" applyFill="1" applyBorder="1"/>
    <xf numFmtId="3" fontId="10" fillId="2" borderId="0" xfId="0" applyNumberFormat="1" applyFont="1" applyFill="1"/>
    <xf numFmtId="164" fontId="15" fillId="2" borderId="1" xfId="5" applyNumberFormat="1" applyFont="1" applyFill="1" applyBorder="1"/>
    <xf numFmtId="3" fontId="3" fillId="4" borderId="8" xfId="0" applyNumberFormat="1" applyFont="1" applyFill="1" applyBorder="1"/>
    <xf numFmtId="3" fontId="7" fillId="2" borderId="0" xfId="0" applyNumberFormat="1" applyFont="1" applyFill="1" applyAlignment="1">
      <alignment vertical="top"/>
    </xf>
    <xf numFmtId="3" fontId="3" fillId="9" borderId="8" xfId="0" applyNumberFormat="1" applyFont="1" applyFill="1" applyBorder="1"/>
    <xf numFmtId="0" fontId="15" fillId="2" borderId="0" xfId="0" quotePrefix="1" applyFont="1" applyFill="1"/>
    <xf numFmtId="3" fontId="3" fillId="4" borderId="1" xfId="0" applyNumberFormat="1" applyFont="1" applyFill="1" applyBorder="1"/>
    <xf numFmtId="0" fontId="21" fillId="2" borderId="8" xfId="0" applyFont="1" applyFill="1" applyBorder="1"/>
    <xf numFmtId="0" fontId="10" fillId="2" borderId="8" xfId="0" applyFont="1" applyFill="1" applyBorder="1"/>
    <xf numFmtId="164" fontId="7" fillId="0" borderId="0" xfId="5" applyNumberFormat="1" applyFont="1" applyFill="1" applyBorder="1"/>
    <xf numFmtId="3" fontId="5" fillId="0" borderId="0" xfId="0" applyNumberFormat="1" applyFont="1"/>
    <xf numFmtId="0" fontId="10" fillId="2" borderId="5" xfId="0" applyFont="1" applyFill="1" applyBorder="1"/>
    <xf numFmtId="0" fontId="21" fillId="2" borderId="5" xfId="0" applyFont="1" applyFill="1" applyBorder="1"/>
    <xf numFmtId="164" fontId="7" fillId="7" borderId="10" xfId="5" applyNumberFormat="1" applyFont="1" applyFill="1" applyBorder="1"/>
    <xf numFmtId="164" fontId="7" fillId="7" borderId="11" xfId="5" applyNumberFormat="1" applyFont="1" applyFill="1" applyBorder="1"/>
    <xf numFmtId="164" fontId="7" fillId="2" borderId="10" xfId="5" applyNumberFormat="1" applyFont="1" applyFill="1" applyBorder="1"/>
    <xf numFmtId="164" fontId="7" fillId="2" borderId="11" xfId="5" applyNumberFormat="1" applyFont="1" applyFill="1" applyBorder="1"/>
    <xf numFmtId="164" fontId="3" fillId="0" borderId="0" xfId="5" applyNumberFormat="1" applyFont="1" applyFill="1" applyBorder="1"/>
    <xf numFmtId="164" fontId="5" fillId="0" borderId="0" xfId="0" applyNumberFormat="1" applyFont="1"/>
    <xf numFmtId="3" fontId="7" fillId="2" borderId="5" xfId="0" applyNumberFormat="1" applyFont="1" applyFill="1" applyBorder="1"/>
    <xf numFmtId="0" fontId="24" fillId="0" borderId="0" xfId="15"/>
    <xf numFmtId="0" fontId="2" fillId="0" borderId="0" xfId="16"/>
    <xf numFmtId="0" fontId="3" fillId="4" borderId="0" xfId="16" applyFont="1" applyFill="1"/>
    <xf numFmtId="0" fontId="2" fillId="2" borderId="0" xfId="16" applyFill="1"/>
    <xf numFmtId="9" fontId="2" fillId="2" borderId="0" xfId="16" applyNumberFormat="1" applyFill="1"/>
    <xf numFmtId="10" fontId="2" fillId="2" borderId="0" xfId="16" applyNumberFormat="1" applyFill="1"/>
    <xf numFmtId="3" fontId="7" fillId="2" borderId="0" xfId="0" quotePrefix="1" applyNumberFormat="1" applyFont="1" applyFill="1"/>
    <xf numFmtId="3" fontId="10" fillId="2" borderId="8" xfId="0" applyNumberFormat="1" applyFont="1" applyFill="1" applyBorder="1" applyAlignment="1">
      <alignment horizontal="left"/>
    </xf>
    <xf numFmtId="0" fontId="7" fillId="2" borderId="0" xfId="3" applyFont="1" applyFill="1" applyAlignment="1">
      <alignment horizontal="left"/>
    </xf>
    <xf numFmtId="3" fontId="7" fillId="2" borderId="0" xfId="0" applyNumberFormat="1" applyFont="1" applyFill="1" applyAlignment="1">
      <alignment horizontal="left" vertical="top" wrapText="1"/>
    </xf>
    <xf numFmtId="3" fontId="3" fillId="4" borderId="1" xfId="0" applyNumberFormat="1" applyFont="1" applyFill="1" applyBorder="1" applyAlignment="1">
      <alignment horizontal="left" wrapText="1"/>
    </xf>
    <xf numFmtId="3" fontId="7" fillId="2" borderId="0" xfId="9" applyNumberFormat="1" applyFont="1" applyFill="1" applyAlignment="1">
      <alignment horizontal="left" vertical="top" wrapText="1"/>
    </xf>
    <xf numFmtId="0" fontId="7" fillId="2" borderId="0" xfId="4" applyFont="1" applyFill="1"/>
    <xf numFmtId="3" fontId="3" fillId="4" borderId="3" xfId="0" applyNumberFormat="1" applyFont="1" applyFill="1" applyBorder="1" applyAlignment="1">
      <alignment horizontal="left" wrapText="1"/>
    </xf>
    <xf numFmtId="3" fontId="7" fillId="2" borderId="0" xfId="9" applyNumberFormat="1" applyFont="1" applyFill="1" applyAlignment="1">
      <alignment vertical="top"/>
    </xf>
    <xf numFmtId="3" fontId="7" fillId="2" borderId="0" xfId="0" applyNumberFormat="1" applyFont="1" applyFill="1" applyAlignment="1">
      <alignment vertical="top" wrapText="1"/>
    </xf>
    <xf numFmtId="0" fontId="3" fillId="5" borderId="13" xfId="0" applyFont="1" applyFill="1" applyBorder="1" applyAlignment="1">
      <alignment horizontal="right" vertical="center"/>
    </xf>
    <xf numFmtId="0" fontId="25" fillId="0" borderId="0" xfId="0" applyFont="1" applyAlignment="1">
      <alignment horizontal="right"/>
    </xf>
    <xf numFmtId="0" fontId="25" fillId="0" borderId="0" xfId="0" applyFont="1"/>
    <xf numFmtId="0" fontId="15" fillId="2" borderId="0" xfId="1" applyFont="1" applyFill="1" applyAlignment="1">
      <alignment vertical="top"/>
    </xf>
    <xf numFmtId="3" fontId="7" fillId="7" borderId="5" xfId="0" applyNumberFormat="1" applyFont="1" applyFill="1" applyBorder="1"/>
    <xf numFmtId="3" fontId="15" fillId="2" borderId="5" xfId="0" applyNumberFormat="1" applyFont="1" applyFill="1" applyBorder="1"/>
    <xf numFmtId="0" fontId="7" fillId="2" borderId="0" xfId="1" quotePrefix="1" applyFont="1" applyFill="1" applyAlignment="1">
      <alignment horizontal="left" vertical="top" indent="1"/>
    </xf>
    <xf numFmtId="3" fontId="15" fillId="3" borderId="1" xfId="0" applyNumberFormat="1" applyFont="1" applyFill="1" applyBorder="1"/>
    <xf numFmtId="0" fontId="7" fillId="2" borderId="0" xfId="1" applyFont="1" applyFill="1" applyAlignment="1">
      <alignment vertical="top"/>
    </xf>
    <xf numFmtId="0" fontId="7" fillId="2" borderId="0" xfId="1" applyFont="1" applyFill="1" applyAlignment="1">
      <alignment horizontal="left" vertical="top"/>
    </xf>
    <xf numFmtId="3" fontId="3" fillId="5" borderId="2" xfId="0" applyNumberFormat="1" applyFont="1" applyFill="1" applyBorder="1"/>
    <xf numFmtId="3" fontId="3" fillId="5" borderId="3" xfId="0" applyNumberFormat="1" applyFont="1" applyFill="1" applyBorder="1"/>
    <xf numFmtId="3" fontId="7" fillId="0" borderId="0" xfId="0" applyNumberFormat="1" applyFont="1"/>
    <xf numFmtId="3" fontId="15" fillId="7" borderId="1" xfId="0" applyNumberFormat="1" applyFont="1" applyFill="1" applyBorder="1"/>
    <xf numFmtId="0" fontId="7" fillId="0" borderId="0" xfId="4" applyFont="1"/>
    <xf numFmtId="3" fontId="21" fillId="2" borderId="0" xfId="0" applyNumberFormat="1" applyFont="1" applyFill="1"/>
    <xf numFmtId="0" fontId="26" fillId="2" borderId="0" xfId="0" quotePrefix="1" applyFont="1" applyFill="1" applyAlignment="1">
      <alignment horizontal="left" indent="1"/>
    </xf>
    <xf numFmtId="3" fontId="15" fillId="8" borderId="8" xfId="0" applyNumberFormat="1" applyFont="1" applyFill="1" applyBorder="1"/>
    <xf numFmtId="0" fontId="3" fillId="5" borderId="2" xfId="3" applyFont="1" applyFill="1" applyBorder="1"/>
    <xf numFmtId="0" fontId="3" fillId="5" borderId="1" xfId="0" applyFont="1" applyFill="1" applyBorder="1"/>
    <xf numFmtId="0" fontId="3" fillId="5" borderId="5" xfId="0" applyFont="1" applyFill="1" applyBorder="1"/>
    <xf numFmtId="0" fontId="15" fillId="2" borderId="2" xfId="3" applyFont="1" applyFill="1" applyBorder="1"/>
    <xf numFmtId="3" fontId="3" fillId="2" borderId="1" xfId="0" applyNumberFormat="1" applyFont="1" applyFill="1" applyBorder="1" applyAlignment="1">
      <alignment horizontal="left"/>
    </xf>
    <xf numFmtId="0" fontId="15" fillId="2" borderId="1" xfId="0" applyFont="1" applyFill="1" applyBorder="1"/>
    <xf numFmtId="165" fontId="2" fillId="2" borderId="0" xfId="16" applyNumberFormat="1" applyFill="1"/>
    <xf numFmtId="3" fontId="4" fillId="4" borderId="1" xfId="0" applyNumberFormat="1" applyFont="1" applyFill="1" applyBorder="1"/>
    <xf numFmtId="3" fontId="28" fillId="0" borderId="0" xfId="0" applyNumberFormat="1" applyFont="1"/>
    <xf numFmtId="0" fontId="29" fillId="0" borderId="0" xfId="0" applyFont="1"/>
    <xf numFmtId="3" fontId="7" fillId="8" borderId="0" xfId="0" applyNumberFormat="1" applyFont="1" applyFill="1"/>
    <xf numFmtId="164" fontId="4" fillId="4" borderId="1" xfId="5" applyNumberFormat="1" applyFont="1" applyFill="1" applyBorder="1"/>
    <xf numFmtId="10" fontId="5" fillId="0" borderId="0" xfId="0" applyNumberFormat="1" applyFont="1"/>
    <xf numFmtId="164" fontId="10" fillId="2" borderId="1" xfId="5" applyNumberFormat="1" applyFont="1" applyFill="1" applyBorder="1"/>
    <xf numFmtId="164" fontId="3" fillId="4" borderId="14" xfId="5" applyNumberFormat="1" applyFont="1" applyFill="1" applyBorder="1"/>
    <xf numFmtId="164" fontId="10" fillId="2" borderId="9" xfId="5" applyNumberFormat="1" applyFont="1" applyFill="1" applyBorder="1"/>
    <xf numFmtId="3" fontId="7" fillId="2" borderId="0" xfId="0" quotePrefix="1" applyNumberFormat="1" applyFont="1" applyFill="1" applyAlignment="1">
      <alignment horizontal="left" vertical="top"/>
    </xf>
    <xf numFmtId="0" fontId="1" fillId="2" borderId="0" xfId="0" applyFont="1" applyFill="1" applyAlignment="1">
      <alignment horizontal="left" vertical="top" wrapText="1"/>
    </xf>
    <xf numFmtId="3" fontId="7" fillId="2" borderId="0" xfId="0" applyNumberFormat="1" applyFont="1" applyFill="1" applyAlignment="1">
      <alignment horizontal="left" vertical="top" wrapText="1"/>
    </xf>
    <xf numFmtId="3" fontId="7" fillId="2" borderId="7" xfId="0" applyNumberFormat="1" applyFont="1" applyFill="1" applyBorder="1" applyAlignment="1">
      <alignment horizontal="left" vertical="top" wrapText="1"/>
    </xf>
    <xf numFmtId="3" fontId="3" fillId="4" borderId="2" xfId="0" applyNumberFormat="1" applyFont="1" applyFill="1" applyBorder="1" applyAlignment="1">
      <alignment horizontal="left" wrapText="1"/>
    </xf>
    <xf numFmtId="3" fontId="3" fillId="4" borderId="1" xfId="0" applyNumberFormat="1" applyFont="1" applyFill="1" applyBorder="1" applyAlignment="1">
      <alignment horizontal="left" wrapText="1"/>
    </xf>
    <xf numFmtId="0" fontId="1" fillId="2" borderId="0" xfId="0" applyFont="1" applyFill="1" applyAlignment="1">
      <alignment horizontal="left" vertical="top" wrapText="1"/>
    </xf>
    <xf numFmtId="3" fontId="7" fillId="2" borderId="0" xfId="9" applyNumberFormat="1" applyFont="1" applyFill="1" applyAlignment="1">
      <alignment horizontal="left" vertical="top"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5" borderId="2" xfId="0" applyNumberFormat="1" applyFont="1" applyFill="1" applyBorder="1" applyAlignment="1">
      <alignment horizontal="left"/>
    </xf>
    <xf numFmtId="3" fontId="3" fillId="5" borderId="1" xfId="0" applyNumberFormat="1" applyFont="1" applyFill="1" applyBorder="1" applyAlignment="1">
      <alignment horizontal="left"/>
    </xf>
    <xf numFmtId="3" fontId="3" fillId="6" borderId="2" xfId="0" applyNumberFormat="1" applyFont="1" applyFill="1" applyBorder="1" applyAlignment="1">
      <alignment horizontal="left"/>
    </xf>
    <xf numFmtId="3" fontId="3" fillId="6" borderId="1" xfId="0" applyNumberFormat="1" applyFont="1" applyFill="1" applyBorder="1" applyAlignment="1">
      <alignment horizontal="left"/>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3" fillId="5" borderId="2" xfId="0" applyFont="1" applyFill="1" applyBorder="1" applyAlignment="1">
      <alignment horizontal="left"/>
    </xf>
    <xf numFmtId="0" fontId="3" fillId="5" borderId="1" xfId="0" applyFont="1" applyFill="1" applyBorder="1" applyAlignment="1">
      <alignment horizontal="left"/>
    </xf>
    <xf numFmtId="0" fontId="17" fillId="4" borderId="2"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3" xfId="0" applyFont="1" applyFill="1" applyBorder="1" applyAlignment="1">
      <alignment horizontal="center" vertical="center"/>
    </xf>
    <xf numFmtId="0" fontId="3" fillId="5" borderId="2" xfId="0" applyFont="1" applyFill="1" applyBorder="1" applyAlignment="1">
      <alignment horizontal="left" vertical="center"/>
    </xf>
    <xf numFmtId="0" fontId="3" fillId="5" borderId="1" xfId="0" applyFont="1" applyFill="1" applyBorder="1" applyAlignment="1">
      <alignment horizontal="left" vertical="center"/>
    </xf>
    <xf numFmtId="3" fontId="7" fillId="2" borderId="0" xfId="0" applyNumberFormat="1" applyFont="1" applyFill="1" applyAlignment="1">
      <alignment horizontal="left"/>
    </xf>
    <xf numFmtId="0" fontId="4" fillId="4" borderId="2" xfId="0" applyFont="1" applyFill="1" applyBorder="1" applyAlignment="1">
      <alignment horizontal="left"/>
    </xf>
    <xf numFmtId="0" fontId="4" fillId="4" borderId="1" xfId="0" applyFont="1" applyFill="1" applyBorder="1" applyAlignment="1">
      <alignment horizontal="left"/>
    </xf>
    <xf numFmtId="0" fontId="4" fillId="4" borderId="3" xfId="0" applyFont="1" applyFill="1" applyBorder="1" applyAlignment="1">
      <alignment horizontal="left"/>
    </xf>
    <xf numFmtId="0" fontId="27" fillId="2" borderId="0" xfId="0" applyFont="1" applyFill="1" applyAlignment="1">
      <alignment horizontal="left" vertical="top" wrapText="1"/>
    </xf>
    <xf numFmtId="0" fontId="1" fillId="2" borderId="8" xfId="0" applyFont="1" applyFill="1" applyBorder="1"/>
    <xf numFmtId="0" fontId="1" fillId="2" borderId="0" xfId="0" applyFont="1" applyFill="1"/>
    <xf numFmtId="0" fontId="1" fillId="2" borderId="0" xfId="0" quotePrefix="1" applyFont="1" applyFill="1" applyAlignment="1">
      <alignment horizontal="left" indent="1"/>
    </xf>
    <xf numFmtId="0" fontId="1" fillId="2" borderId="7" xfId="0" applyFont="1" applyFill="1" applyBorder="1"/>
    <xf numFmtId="164" fontId="1" fillId="2" borderId="7" xfId="5" applyNumberFormat="1" applyFont="1" applyFill="1" applyBorder="1"/>
    <xf numFmtId="0" fontId="1" fillId="0" borderId="0" xfId="0" applyFont="1"/>
    <xf numFmtId="164" fontId="1" fillId="2" borderId="0" xfId="5" applyNumberFormat="1" applyFont="1" applyFill="1"/>
    <xf numFmtId="0" fontId="1" fillId="2" borderId="5" xfId="0" applyFont="1" applyFill="1" applyBorder="1"/>
    <xf numFmtId="164" fontId="1" fillId="2" borderId="0" xfId="5" applyNumberFormat="1" applyFont="1" applyFill="1" applyAlignment="1">
      <alignment horizontal="right"/>
    </xf>
    <xf numFmtId="3" fontId="1" fillId="2" borderId="0" xfId="0" applyNumberFormat="1" applyFont="1" applyFill="1"/>
    <xf numFmtId="3" fontId="1" fillId="2" borderId="0" xfId="0" applyNumberFormat="1" applyFont="1" applyFill="1" applyAlignment="1">
      <alignment horizontal="left"/>
    </xf>
    <xf numFmtId="3" fontId="1" fillId="7" borderId="0" xfId="0" applyNumberFormat="1" applyFont="1" applyFill="1"/>
    <xf numFmtId="3" fontId="1" fillId="2" borderId="7" xfId="0" applyNumberFormat="1" applyFont="1" applyFill="1" applyBorder="1"/>
    <xf numFmtId="0" fontId="1" fillId="2" borderId="12" xfId="0" applyFont="1" applyFill="1" applyBorder="1"/>
    <xf numFmtId="3" fontId="1" fillId="2" borderId="12" xfId="0" applyNumberFormat="1" applyFont="1" applyFill="1" applyBorder="1"/>
    <xf numFmtId="3" fontId="1" fillId="2" borderId="5" xfId="0" applyNumberFormat="1" applyFont="1" applyFill="1" applyBorder="1"/>
    <xf numFmtId="164" fontId="1" fillId="2" borderId="0" xfId="5" applyNumberFormat="1" applyFont="1" applyFill="1" applyBorder="1"/>
    <xf numFmtId="0" fontId="1" fillId="2" borderId="0" xfId="3" applyFont="1" applyFill="1"/>
    <xf numFmtId="0" fontId="1" fillId="2" borderId="1" xfId="0" applyFont="1" applyFill="1" applyBorder="1"/>
    <xf numFmtId="3" fontId="1" fillId="2" borderId="1" xfId="0" applyNumberFormat="1" applyFont="1" applyFill="1" applyBorder="1"/>
    <xf numFmtId="3" fontId="1" fillId="2" borderId="0" xfId="0" applyNumberFormat="1" applyFont="1" applyFill="1" applyAlignment="1">
      <alignment horizontal="left" vertical="top"/>
    </xf>
    <xf numFmtId="0" fontId="1" fillId="2"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vertical="top" wrapText="1"/>
    </xf>
    <xf numFmtId="3" fontId="1" fillId="2" borderId="0" xfId="0" quotePrefix="1" applyNumberFormat="1" applyFont="1" applyFill="1" applyAlignment="1">
      <alignment horizontal="left" vertical="top"/>
    </xf>
    <xf numFmtId="0" fontId="1" fillId="2" borderId="0" xfId="16" applyFont="1" applyFill="1"/>
    <xf numFmtId="10" fontId="1" fillId="2" borderId="0" xfId="14" applyNumberFormat="1" applyFont="1" applyFill="1"/>
    <xf numFmtId="165" fontId="1" fillId="2" borderId="0" xfId="14" applyNumberFormat="1" applyFont="1" applyFill="1"/>
  </cellXfs>
  <cellStyles count="20">
    <cellStyle name="Comma" xfId="5" builtinId="3"/>
    <cellStyle name="Komma 2" xfId="12" xr:uid="{00000000-0005-0000-0000-000001000000}"/>
    <cellStyle name="Komma 3" xfId="19" xr:uid="{0566B27C-7789-43B8-9B33-67A940A46A87}"/>
    <cellStyle name="Normal" xfId="0" builtinId="0"/>
    <cellStyle name="Ongedefinieerd" xfId="7" xr:uid="{00000000-0005-0000-0000-000002000000}"/>
    <cellStyle name="Percent" xfId="14" builtinId="5"/>
    <cellStyle name="Procent 2" xfId="13" xr:uid="{00000000-0005-0000-0000-000003000000}"/>
    <cellStyle name="Procent 3" xfId="17" xr:uid="{EA82E713-2DAF-472C-AA6D-86841E54BF86}"/>
    <cellStyle name="Standaard 2" xfId="1" xr:uid="{00000000-0005-0000-0000-000005000000}"/>
    <cellStyle name="Standaard 2 2" xfId="10" xr:uid="{00000000-0005-0000-0000-000006000000}"/>
    <cellStyle name="Standaard 2 3" xfId="8" xr:uid="{00000000-0005-0000-0000-000007000000}"/>
    <cellStyle name="Standaard 2 8" xfId="3" xr:uid="{00000000-0005-0000-0000-000008000000}"/>
    <cellStyle name="Standaard 3" xfId="4" xr:uid="{00000000-0005-0000-0000-000009000000}"/>
    <cellStyle name="Standaard 3 2" xfId="11" xr:uid="{00000000-0005-0000-0000-00000A000000}"/>
    <cellStyle name="Standaard 3 3" xfId="9" xr:uid="{00000000-0005-0000-0000-00000B000000}"/>
    <cellStyle name="Standaard 3 4" xfId="15" xr:uid="{A5C190C3-5F7A-40BA-8153-03A3C0FFD0DF}"/>
    <cellStyle name="Standaard 4" xfId="6" xr:uid="{00000000-0005-0000-0000-00000C000000}"/>
    <cellStyle name="Standaard 4 3" xfId="2" xr:uid="{00000000-0005-0000-0000-00000D000000}"/>
    <cellStyle name="Standaard 5" xfId="16" xr:uid="{799439E8-4B8C-4404-9D49-4AA6CBBD0C52}"/>
    <cellStyle name="Valuta 2" xfId="18" xr:uid="{520DBCED-0A0A-4192-B675-5CD4BA2ABA7F}"/>
  </cellStyles>
  <dxfs count="0"/>
  <tableStyles count="0" defaultTableStyle="TableStyleMedium2" defaultPivotStyle="PivotStyleLight16"/>
  <colors>
    <mruColors>
      <color rgb="FFE7E7E7"/>
      <color rgb="FFFF6600"/>
      <color rgb="FFED1A3B"/>
      <color rgb="FF404040"/>
      <color rgb="FF657C91"/>
      <color rgb="FFA965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1.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microsoft.com/office/2017/10/relationships/person" Target="persons/perso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Verschuldigde vennootschapsbelasting (x € 1.000)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Effect ATAD</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'MJB 2025'!$E$3:$U$3</c:f>
              <c:numCache>
                <c:formatCode>General</c:formatCode>
                <c:ptCount val="17"/>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numCache>
            </c:numRef>
          </c:cat>
          <c:val>
            <c:numRef>
              <c:f>'MJB 2025'!$E$7:$U$7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CA2-42F0-844F-FD6909EC0611}"/>
            </c:ext>
          </c:extLst>
        </c:ser>
        <c:ser>
          <c:idx val="1"/>
          <c:order val="1"/>
          <c:tx>
            <c:v>Effect opwaardering</c:v>
          </c:tx>
          <c:spPr>
            <a:solidFill>
              <a:schemeClr val="accent2"/>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BCA2-42F0-844F-FD6909EC0611}"/>
                </c:ext>
              </c:extLst>
            </c:dLbl>
            <c:dLbl>
              <c:idx val="7"/>
              <c:delete val="1"/>
              <c:extLst>
                <c:ext xmlns:c15="http://schemas.microsoft.com/office/drawing/2012/chart" uri="{CE6537A1-D6FC-4f65-9D91-7224C49458BB}"/>
                <c:ext xmlns:c16="http://schemas.microsoft.com/office/drawing/2014/chart" uri="{C3380CC4-5D6E-409C-BE32-E72D297353CC}">
                  <c16:uniqueId val="{00000002-BCA2-42F0-844F-FD6909EC06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'MJB 2025'!$E$3:$U$3</c:f>
              <c:numCache>
                <c:formatCode>General</c:formatCode>
                <c:ptCount val="17"/>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numCache>
            </c:numRef>
          </c:cat>
          <c:val>
            <c:numRef>
              <c:f>'MJB 2025'!$E$8:$U$8</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BCA2-42F0-844F-FD6909EC0611}"/>
            </c:ext>
          </c:extLst>
        </c:ser>
        <c:ser>
          <c:idx val="3"/>
          <c:order val="2"/>
          <c:tx>
            <c:v>Effect regulier resultaat</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'MJB 2025'!$E$9:$U$9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4-BCA2-42F0-844F-FD6909EC0611}"/>
            </c:ext>
          </c:extLst>
        </c:ser>
        <c:dLbls>
          <c:showLegendKey val="0"/>
          <c:showVal val="0"/>
          <c:showCatName val="0"/>
          <c:showSerName val="0"/>
          <c:showPercent val="0"/>
          <c:showBubbleSize val="0"/>
        </c:dLbls>
        <c:gapWidth val="150"/>
        <c:overlap val="100"/>
        <c:axId val="1260141400"/>
        <c:axId val="1260143040"/>
      </c:barChart>
      <c:catAx>
        <c:axId val="12601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143040"/>
        <c:crosses val="autoZero"/>
        <c:auto val="1"/>
        <c:lblAlgn val="ctr"/>
        <c:lblOffset val="100"/>
        <c:noMultiLvlLbl val="0"/>
      </c:catAx>
      <c:valAx>
        <c:axId val="1260143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14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1</xdr:row>
      <xdr:rowOff>22414</xdr:rowOff>
    </xdr:from>
    <xdr:to>
      <xdr:col>1</xdr:col>
      <xdr:colOff>4098747</xdr:colOff>
      <xdr:row>4</xdr:row>
      <xdr:rowOff>172883</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436" t="19800" r="-99666" b="19481"/>
        <a:stretch/>
      </xdr:blipFill>
      <xdr:spPr>
        <a:xfrm>
          <a:off x="2" y="291355"/>
          <a:ext cx="4628447" cy="886247"/>
        </a:xfrm>
        <a:prstGeom prst="rect">
          <a:avLst/>
        </a:prstGeom>
        <a:solidFill>
          <a:schemeClr val="bg1"/>
        </a:solidFill>
      </xdr:spPr>
    </xdr:pic>
    <xdr:clientData/>
  </xdr:twoCellAnchor>
  <xdr:twoCellAnchor>
    <xdr:from>
      <xdr:col>25</xdr:col>
      <xdr:colOff>28575</xdr:colOff>
      <xdr:row>1</xdr:row>
      <xdr:rowOff>47625</xdr:rowOff>
    </xdr:from>
    <xdr:to>
      <xdr:col>32</xdr:col>
      <xdr:colOff>641535</xdr:colOff>
      <xdr:row>19</xdr:row>
      <xdr:rowOff>170930</xdr:rowOff>
    </xdr:to>
    <xdr:graphicFrame macro="">
      <xdr:nvGraphicFramePr>
        <xdr:cNvPr id="7" name="Grafiek 6">
          <a:extLst>
            <a:ext uri="{FF2B5EF4-FFF2-40B4-BE49-F238E27FC236}">
              <a16:creationId xmlns:a16="http://schemas.microsoft.com/office/drawing/2014/main" id="{86D291D5-7A87-47B1-9E61-23352ED416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6\HG-Algemeen\Users\Hijkoop%20AEJ\AppData\Local\Microsoft\Windows\Temporary%20Internet%20Files\Content.Outlook\0EZG3RJN\begroting%20kl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os-tilburg\TI-Algemeen\Woondiensten%20en%20Financien\Financien\Rapportages\2014\Q1\Afschrijvingen\Afschrijvingen%20BEW%20MVA%20in%20exp%2031-12-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os-tilburg\TI-Algemeen\Backoffice\Projecten\POM%20Woonlinie%20SKO-PAM%20Mutatiemodel%20V100%20(4)%200804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os-tilburg\TI-Algemeen\Backoffice\Projecten\Woonlinie\Projectadministratie\P131%20Agnietentuin%20Zaltbommel\K.%20Financiele%20afwikkeling\Financiele%20afwikkeling%20P131%202011%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os-tilburg\TI-Algemeen\Woondiensten%20en%20Financien\Financien\RJ645\Erfpacht\Erfpachtopstallen\Erfpacht-OPSTALLEN%2031-12-2012%20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hbshare01/Documents%20and%20Settings/oudt/Local%20Settings/Temporary%20Internet%20Files/OLK10D/SKO%20standaard%201234567%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os-tilburg\TI-Algemeen\Vastgoed\NIEUWBOUW\413%20Starters%20woningen%20Postweide\02%20exploitatie,%20planning,%20directiebesluiten\exploitatie\projex\20110831_EXPLOITATIE_P413_Kwartier_IJK3%20met%20def%20huur.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os-tilburg\TI-Algemeen\Vastgoed\NIEUWBOUW\321%20de%20Vergt%20Grondexploitatie\02%20exploitatie,%20planning,%20directiebesluiten\exploitaitie\projex\20120328_EXPLOITATIE_P321_Binnenvergt_IJ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os-tilburg\TI-Algemeen\Vastgoed\Nieuwbouw\964%20Zandweide%20Dussen\02%20exploitatie,%20planning,%20directiebesluiten\Exploitaties\projex\20090924_EXPLOITATIE_P964_ZANDWEIDE_IJK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os-tilburg\TI-Algemeen\Vastgoed\NIEUWBOUW\321%20de%20Vergt%20Grondexploitatie\02%20exploitatie,%20planning,%20directiebesluiten\exploitaitie\projex\20130305_EXPLOITATIE_P321_Binnenvergt%20Grex_IJK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ojecten%20Blauwhoed%20Vastgoed\Culemborg\GKO's\GKO%20Parijsch%20Woning%20alt01%20huur-ko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os-hengelo\HG-Algemeen\Belastingafdeling%20(intern)\Klanten%20Sander\WOCO\Vallei%20Wonen\2010\Fiscale%20positie\3.1%20Jaarrekening%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os-tilburg\TI-Algemeen\Backoffice\Fiscaliteiten\VPB\2011\Aangifte%202011\Rente%20kosten%202011%20mbv%20ex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os-tilburg\TI-Algemeen\Vastgoed\NIEUWBOUW\321%20de%20Vergt%20Grondexploitatie\02%20exploitatie,%20planning,%20directiebesluiten\exploitaitie\projex\2013619_EXPLOITATIE_P321_Binnenvergt%20Grex_IJK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26\HG-Algemeen\Users\hamdioui%20k\AppData\Local\Microsoft\Windows\Temporary%20Internet%20Files\Content.Outlook\NPEOP63O\WBV%20Kockengen%20beschikte%20waardes%20woz%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26\HG-Algemeen\Users\mspanjer\Documents\Klanten\Goede%20woning\2010\Fiscale%20positie\WOZ%20vergelijking%20Goede%20Woning%20Rijssen%202011%20en%202010%20tov%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26\HG-Algemeen\Users\nieuwhuis%20m\AppData\Local\Microsoft\Windows\Temporary%20Internet%20Files\Content.Outlook\VWA4EKKS\Tax%20planning%20De%20Goede%20Woning%20Rijsse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os-tilburg\TI-Algemeen\Vastgoed\NIEUWBOUW\884%20Uitbreiding%20Almkerk%20(Den%20Doorn)\02%20exploitatie,%20planning,%20directiebesluiten\exploitatie\projex\20130924_EXPLOITATIE_P884_Den%20Doorn_IJK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I Fin. prog."/>
      <sheetName val="V Ovz reserves"/>
      <sheetName val="VI Prog. res."/>
      <sheetName val="Geplan. inv."/>
      <sheetName val="I Bedrijfbegr."/>
      <sheetName val="Toelicht II"/>
      <sheetName val="toelichting 11 op tot niveau"/>
      <sheetName val="IV Kasstroomovz"/>
      <sheetName val="MJB Jaarres.ABR"/>
      <sheetName val="Verm.Fin. mjb"/>
      <sheetName val="investeringen"/>
      <sheetName val="Bijzonderheden"/>
      <sheetName val="Personeel"/>
      <sheetName val="grafiek kosten ontwikkleing"/>
      <sheetName val="Blad1"/>
      <sheetName val="Bla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trol"/>
      <sheetName val="_options"/>
      <sheetName val="HKP"/>
      <sheetName val="BEW"/>
    </sheetNames>
    <sheetDataSet>
      <sheetData sheetId="0" refreshError="1"/>
      <sheetData sheetId="1" refreshError="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Instellingen"/>
      <sheetName val="SKO-PAM Mutatiemodel"/>
      <sheetName val="ExSION_DATA"/>
      <sheetName val="POM Woonlinie SKO-PAM Mutatiemo"/>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tabel"/>
      <sheetName val="boeking"/>
      <sheetName val="afw 2011 def"/>
      <sheetName val="analyse bdw"/>
      <sheetName val="nwe begr"/>
      <sheetName val="verschil"/>
      <sheetName val="Uren P131 en P131A tm 2011"/>
      <sheetName val="afw 2011 conc"/>
      <sheetName val="coda na corr"/>
      <sheetName val="coda def"/>
      <sheetName val="coda"/>
      <sheetName val="Blad1"/>
      <sheetName val="201"/>
      <sheetName val="202"/>
      <sheetName val="204"/>
      <sheetName val="activering 13085"/>
      <sheetName val="bdw appartement"/>
      <sheetName val="Huurprijzen"/>
      <sheetName val="afw 2010"/>
      <sheetName val="grex doorbel"/>
      <sheetName val="grex doorbel (2)"/>
      <sheetName val="grex doorbel (3)"/>
      <sheetName val="Verhoeven"/>
      <sheetName val="flexciviel"/>
      <sheetName val="breijn"/>
      <sheetName val="coda grex"/>
      <sheetName val="cor boeking grex"/>
      <sheetName val="begroting grex"/>
      <sheetName val="verdeelsleutels grex"/>
      <sheetName val="contro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ITULATIE"/>
      <sheetName val="Erfpacht-model 1 per 31-12-12"/>
      <sheetName val="Erfpacht-model 2 per 31-12-12"/>
      <sheetName val="Erfpacht-model 3 per 31-12-12"/>
      <sheetName val="Erfpacht-model 4 per 31-12-12"/>
      <sheetName val="Erfpacht-model 5 per 31-12-12"/>
      <sheetName val="Erfpacht-model 6 per 31-12-11"/>
      <sheetName val="Erfpacht-model 7 per 31-12-12"/>
      <sheetName val="Erfpachtwoningen 31-12-2012"/>
      <sheetName val="Erfpachtwoningen WOZ-taxaties"/>
      <sheetName val="Erfpachtconstructies"/>
      <sheetName val="Indexatie grondprijzen cplx 800"/>
      <sheetName val="Leewervelt - tabel grondw."/>
      <sheetName val="Leewervelt -VON-prijzen"/>
      <sheetName val="Parklaan 66 - tabel grondw."/>
      <sheetName val="VON-prijzen opstallen Sprunck"/>
      <sheetName val="VON-prijzen opstallen Beltmolen"/>
      <sheetName val="VON-prijzen opstallen Thaalweg"/>
      <sheetName val="VON-prijzen opstal E. Steinstr."/>
      <sheetName val="Overzicht BIS erfpacht"/>
      <sheetName val="Erfpachtcontracten 2003"/>
      <sheetName val="Erfpachtcontracten 2005+2006"/>
      <sheetName val="Erfpachtcontracten 2006"/>
      <sheetName val="Prijsindex 2012 koopwoningen"/>
      <sheetName val="Voorbeeld-uitwe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SKO"/>
      <sheetName val="Voorblad"/>
      <sheetName val="SKO woningen"/>
      <sheetName val="SKO bedrijfsruimte"/>
      <sheetName val="SKO totaal"/>
      <sheetName val="Grond &amp; panden"/>
      <sheetName val="Verkoopkosten"/>
      <sheetName val="Bouwnummers"/>
      <sheetName val="Bouwkosten"/>
      <sheetName val="Opmerkingen"/>
      <sheetName val="Blad1"/>
      <sheetName val="Overnemen oude SK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Voorblad"/>
      <sheetName val="Parameterblad"/>
      <sheetName val="Grondverwerving"/>
      <sheetName val="Grondexploitatie"/>
      <sheetName val="Bouw en woonrijp"/>
      <sheetName val="Bouwexploitatie"/>
      <sheetName val="Bouwnummers"/>
      <sheetName val="SJABLOON"/>
      <sheetName val="BEGIN"/>
      <sheetName val="EIND"/>
      <sheetName val="Rekenblad"/>
      <sheetName val="SKO totaal"/>
      <sheetName val="Bla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Voorblad"/>
      <sheetName val="Grondverwerving"/>
      <sheetName val="Grondexploitatie"/>
      <sheetName val="Bouw en woonrijp"/>
      <sheetName val="Bouwexploitatie"/>
      <sheetName val="Bouwnummers"/>
      <sheetName val="Berekening bedrijfswaarde"/>
      <sheetName val="Grondopbrengsten"/>
      <sheetName val="Rekenblad"/>
      <sheetName val="SKO totaal"/>
      <sheetName val="Blad1"/>
      <sheetName val="Blad2"/>
      <sheetName val="Blad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Voorblad"/>
      <sheetName val="Grondverwerving"/>
      <sheetName val="Grondexploitatie"/>
      <sheetName val="Bouw en woonrijp"/>
      <sheetName val="Bouwexploitatie"/>
      <sheetName val="Bouwnummers"/>
      <sheetName val="Berekening bedrijfswaarde"/>
      <sheetName val="Rekenblad"/>
      <sheetName val="SKO tota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Voorblad"/>
      <sheetName val="Parameterblad"/>
      <sheetName val="Grondverwerving"/>
      <sheetName val="Grondexploitatie"/>
      <sheetName val="Bouw en woonrijp"/>
      <sheetName val="Bouwexploitatie"/>
      <sheetName val="Bouwnummers"/>
      <sheetName val="SJABLOON"/>
      <sheetName val="BEGIN"/>
      <sheetName val="EIND"/>
      <sheetName val="Aanpassing grex"/>
      <sheetName val="Grondopbrengsten"/>
      <sheetName val="Rekenblad"/>
      <sheetName val="SKO totaal"/>
      <sheetName val="Blad1"/>
      <sheetName val="Invul"/>
      <sheetName val="Aantekeningen"/>
      <sheetName val="Inhoudsopgave"/>
      <sheetName val="Balans begin bj"/>
      <sheetName val="W&amp;V"/>
      <sheetName val="Balans eind bj"/>
      <sheetName val="Rondrekeningen"/>
      <sheetName val="Vermogensvergelijking"/>
      <sheetName val="A. MVA in expl."/>
      <sheetName val="A. Zonnepanelen"/>
      <sheetName val="B. MVA in ontw."/>
      <sheetName val="C. MVA tdv"/>
      <sheetName val="D. VOV"/>
      <sheetName val="D. Recap VOV"/>
      <sheetName val="E. Voorraad"/>
      <sheetName val="F. Voorziening"/>
      <sheetName val="G. Leningen"/>
      <sheetName val="1. Verkopen"/>
      <sheetName val="2. Afschrijving"/>
      <sheetName val="3. Waardeveranderingen"/>
      <sheetName val="4. Lonen"/>
      <sheetName val="5. Voorziening"/>
      <sheetName val="6. Onderhoud"/>
      <sheetName val="7. Overig"/>
      <sheetName val="8. Rente"/>
      <sheetName val="9. Res. deeln."/>
      <sheetName val="10. VPB"/>
      <sheetName val="Percentages invaftr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gemeen"/>
      <sheetName val="GKO"/>
      <sheetName val="architect"/>
      <sheetName val="notaris"/>
      <sheetName val="leges"/>
      <sheetName val="begroting EW"/>
      <sheetName val="Overall"/>
      <sheetName val="9065"/>
      <sheetName val="9067"/>
      <sheetName val="9227"/>
      <sheetName val="9248"/>
      <sheetName val="9264 9265"/>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balans"/>
      <sheetName val="toel"/>
      <sheetName val="kasstroomoverzicht"/>
      <sheetName val="Resultaatverdeling"/>
      <sheetName val="controle"/>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rapport"/>
      <sheetName val="exsion"/>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Parameterblad"/>
      <sheetName val="Voorblad"/>
      <sheetName val="Grondverwerving"/>
      <sheetName val="Grondexploitatie"/>
      <sheetName val="Bouw en woonrijp"/>
      <sheetName val="Bouwexploitatie"/>
      <sheetName val="Bouwnummers"/>
      <sheetName val="SJABLOON"/>
      <sheetName val="BEGIN"/>
      <sheetName val="EIND"/>
      <sheetName val="Aanpassing grex"/>
      <sheetName val="Grondopbrengsten"/>
      <sheetName val="Rekenblad"/>
      <sheetName val="SKO tota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7"/>
      <sheetName val="Blad6"/>
      <sheetName val="Blad5"/>
      <sheetName val="Blad4"/>
      <sheetName val="draai"/>
      <sheetName val="Blad1"/>
      <sheetName val="Blad6 (2)"/>
    </sheetNames>
    <sheetDataSet>
      <sheetData sheetId="0" refreshError="1"/>
      <sheetData sheetId="1"/>
      <sheetData sheetId="2" refreshError="1"/>
      <sheetData sheetId="3" refreshError="1"/>
      <sheetData sheetId="4" refreshError="1"/>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Z 2009"/>
      <sheetName val="WOZ 2010"/>
      <sheetName val="WOZ 2011"/>
      <sheetName val="Vergelijking WOZ 2009-2010"/>
      <sheetName val="Vergelijking WOZ 2009-2010-201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Res rek"/>
      <sheetName val="ABA"/>
      <sheetName val="Vpb zonder faciliteiten"/>
      <sheetName val="Grafiekinfo bij stijgende WOZ"/>
      <sheetName val="VPB eerst voorz.dan afw"/>
      <sheetName val="VPB eerst afw. dan voorz."/>
      <sheetName val="Balans"/>
      <sheetName val="Verrekenb. verliezen gelijke WO"/>
      <sheetName val="Grafiekinfo niet stijgende WOZ"/>
      <sheetName val="VPB voorz.dan afw (geen WOZ sti"/>
      <sheetName val="VPB afw. dan voorz(geenWOZ stij"/>
      <sheetName val="Verhuurderheffing"/>
      <sheetName val="Onderhoudsvoorziening (2)"/>
      <sheetName val="Berek. afwa vanaf '13 met form"/>
      <sheetName val="Sociale huurw woz 2009"/>
      <sheetName val="WOZ 20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Parameterblad"/>
      <sheetName val="Voorblad"/>
      <sheetName val="Grondverwerving"/>
      <sheetName val="Grondexploitatie"/>
      <sheetName val="Bouw en woonrijp"/>
      <sheetName val="Bouwexploitatie"/>
      <sheetName val="Bouwnummers"/>
      <sheetName val="SJABLOON"/>
      <sheetName val="BEGIN"/>
      <sheetName val="EIND"/>
      <sheetName val="Rekenblad Grond"/>
      <sheetName val="Rekenblad Bouw"/>
      <sheetName val="SKO totaal"/>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Britt Jansen" id="{66C215C5-3CF8-4973-B260-CD6A20E30808}" userId="S::britt.jansen@bdo.nl::db820c75-a0b9-42c6-b8c1-3942cb69e075"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DO Rood">
    <a:dk1>
      <a:sysClr val="windowText" lastClr="000000"/>
    </a:dk1>
    <a:lt1>
      <a:sysClr val="window" lastClr="FFFFFF"/>
    </a:lt1>
    <a:dk2>
      <a:srgbClr val="333333"/>
    </a:dk2>
    <a:lt2>
      <a:srgbClr val="E7E7E7"/>
    </a:lt2>
    <a:accent1>
      <a:srgbClr val="ED1A3B"/>
    </a:accent1>
    <a:accent2>
      <a:srgbClr val="8596AB"/>
    </a:accent2>
    <a:accent3>
      <a:srgbClr val="98002E"/>
    </a:accent3>
    <a:accent4>
      <a:srgbClr val="535353"/>
    </a:accent4>
    <a:accent5>
      <a:srgbClr val="C2CBD4"/>
    </a:accent5>
    <a:accent6>
      <a:srgbClr val="A3B0C0"/>
    </a:accent6>
    <a:hlink>
      <a:srgbClr val="98002E"/>
    </a:hlink>
    <a:folHlink>
      <a:srgbClr val="657C91"/>
    </a:folHlink>
  </a:clrScheme>
  <a:fontScheme name="Kantoor">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59" dT="2024-06-05T12:46:11.83" personId="{66C215C5-3CF8-4973-B260-CD6A20E30808}" id="{BDDB74E8-B119-4B9B-A10C-E927E179AF4F}">
    <text>Moet dit onder lasten staan?</text>
  </threadedComment>
  <threadedComment ref="A62" dT="2024-06-05T12:46:28.73" personId="{66C215C5-3CF8-4973-B260-CD6A20E30808}" id="{F1AF9353-2BE0-4295-B7CB-8C6F9E115BBF}">
    <text>Moet deze onder lasten staan?</text>
  </threadedComment>
  <threadedComment ref="F171" dT="2024-06-05T12:42:20.59" personId="{66C215C5-3CF8-4973-B260-CD6A20E30808}" id="{C05C2339-499B-4940-ADBB-291836EF810B}">
    <text>Deze cel verwijst naar Waardeveranderingen financiële activa en passiva (waaronder derivaten) en niet enkel naar derivaten. Gaat dat goed?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22"/>
  <sheetViews>
    <sheetView tabSelected="1" zoomScale="85" zoomScaleNormal="85" workbookViewId="0">
      <selection activeCell="B11" sqref="B11"/>
    </sheetView>
  </sheetViews>
  <sheetFormatPr defaultColWidth="9" defaultRowHeight="15" outlineLevelRow="1"/>
  <cols>
    <col min="1" max="1" width="6.75" style="1" customWidth="1"/>
    <col min="2" max="2" width="69.25" style="1" customWidth="1"/>
    <col min="3" max="3" width="10.125" style="1" bestFit="1" customWidth="1"/>
    <col min="4" max="4" width="10.75" style="1" customWidth="1"/>
    <col min="5" max="5" width="10.625" style="1" customWidth="1"/>
    <col min="6" max="20" width="10.75" style="1" customWidth="1"/>
    <col min="21" max="21" width="8.625" style="1" bestFit="1" customWidth="1"/>
    <col min="22" max="22" width="9" style="1" hidden="1" customWidth="1"/>
    <col min="23" max="23" width="14" style="1" hidden="1" customWidth="1"/>
    <col min="24" max="24" width="9.875" style="1" hidden="1" customWidth="1"/>
    <col min="25" max="25" width="9" style="1" hidden="1" customWidth="1"/>
    <col min="26" max="26" width="9" style="1" customWidth="1"/>
    <col min="27" max="16384" width="9" style="1"/>
  </cols>
  <sheetData>
    <row r="1" spans="1:21" ht="21">
      <c r="A1" s="147" t="str">
        <f>CONCATENATE("Meerjarenbegroting ",G3," - ",U3," (bedragen x € 1.000)")</f>
        <v>Meerjarenbegroting 2025 - 2039 (bedragen x € 1.000)</v>
      </c>
      <c r="B1" s="148"/>
      <c r="C1" s="148"/>
      <c r="D1" s="148"/>
      <c r="E1" s="148"/>
      <c r="F1" s="148"/>
      <c r="G1" s="148"/>
      <c r="H1" s="148"/>
      <c r="I1" s="148"/>
      <c r="J1" s="148"/>
      <c r="K1" s="148"/>
      <c r="L1" s="148"/>
      <c r="M1" s="148"/>
      <c r="N1" s="148"/>
      <c r="O1" s="148"/>
      <c r="P1" s="148"/>
      <c r="Q1" s="148"/>
      <c r="R1" s="148"/>
      <c r="S1" s="148"/>
      <c r="T1" s="148"/>
      <c r="U1" s="149"/>
    </row>
    <row r="2" spans="1:21" ht="19.5" customHeight="1">
      <c r="A2" s="7"/>
      <c r="B2" s="8"/>
      <c r="C2" s="8"/>
      <c r="D2" s="8"/>
      <c r="E2" s="8"/>
      <c r="F2" s="4"/>
      <c r="G2" s="4"/>
      <c r="H2" s="4"/>
      <c r="I2" s="7"/>
      <c r="J2" s="7"/>
      <c r="K2" s="7"/>
      <c r="L2" s="7"/>
      <c r="M2" s="7"/>
      <c r="N2" s="7"/>
      <c r="O2" s="7"/>
      <c r="P2" s="7"/>
      <c r="Q2" s="7"/>
      <c r="R2" s="7"/>
      <c r="S2" s="7"/>
      <c r="T2" s="7"/>
      <c r="U2" s="7"/>
    </row>
    <row r="3" spans="1:21" ht="19.5" customHeight="1">
      <c r="A3" s="150"/>
      <c r="B3" s="151"/>
      <c r="C3" s="41"/>
      <c r="D3" s="31">
        <f>Verwijzingen!B2</f>
        <v>2022</v>
      </c>
      <c r="E3" s="31">
        <f>Verwijzingen!C2</f>
        <v>2023</v>
      </c>
      <c r="F3" s="31">
        <f>Verwijzingen!D2</f>
        <v>2024</v>
      </c>
      <c r="G3" s="31">
        <f>Verwijzingen!E2</f>
        <v>2025</v>
      </c>
      <c r="H3" s="31">
        <f>Verwijzingen!F2</f>
        <v>2026</v>
      </c>
      <c r="I3" s="31">
        <f>Verwijzingen!G2</f>
        <v>2027</v>
      </c>
      <c r="J3" s="31">
        <f>Verwijzingen!H2</f>
        <v>2028</v>
      </c>
      <c r="K3" s="31">
        <f>Verwijzingen!I2</f>
        <v>2029</v>
      </c>
      <c r="L3" s="31">
        <f>Verwijzingen!J2</f>
        <v>2030</v>
      </c>
      <c r="M3" s="31">
        <f>Verwijzingen!K2</f>
        <v>2031</v>
      </c>
      <c r="N3" s="31">
        <f>Verwijzingen!L2</f>
        <v>2032</v>
      </c>
      <c r="O3" s="31">
        <f>Verwijzingen!M2</f>
        <v>2033</v>
      </c>
      <c r="P3" s="31">
        <f>Verwijzingen!N2</f>
        <v>2034</v>
      </c>
      <c r="Q3" s="31">
        <f>Verwijzingen!O2</f>
        <v>2035</v>
      </c>
      <c r="R3" s="31">
        <f>Verwijzingen!P2</f>
        <v>2036</v>
      </c>
      <c r="S3" s="31">
        <f>Verwijzingen!Q2</f>
        <v>2037</v>
      </c>
      <c r="T3" s="31">
        <f>Verwijzingen!R2</f>
        <v>2038</v>
      </c>
      <c r="U3" s="31">
        <f>Verwijzingen!S2</f>
        <v>2039</v>
      </c>
    </row>
    <row r="4" spans="1:21" ht="19.5" customHeight="1">
      <c r="A4" s="44"/>
      <c r="B4" s="44"/>
      <c r="C4" s="44"/>
      <c r="D4" s="45"/>
      <c r="E4" s="45"/>
      <c r="F4" s="45"/>
      <c r="G4" s="45"/>
      <c r="H4" s="45"/>
      <c r="I4" s="45"/>
      <c r="J4" s="45"/>
      <c r="K4" s="45"/>
      <c r="L4" s="45"/>
      <c r="M4" s="45"/>
      <c r="N4" s="45"/>
      <c r="O4" s="45"/>
      <c r="P4" s="45"/>
      <c r="Q4" s="45"/>
      <c r="R4" s="45"/>
      <c r="S4" s="45"/>
      <c r="T4" s="45"/>
      <c r="U4" s="45"/>
    </row>
    <row r="5" spans="1:21" s="27" customFormat="1" ht="19.5" customHeight="1">
      <c r="A5" s="28"/>
      <c r="B5" s="28"/>
      <c r="C5" s="28"/>
      <c r="D5" s="29"/>
      <c r="E5" s="29"/>
      <c r="F5" s="29"/>
      <c r="G5" s="29"/>
      <c r="H5" s="29"/>
      <c r="I5" s="29"/>
      <c r="J5" s="29"/>
      <c r="K5" s="29"/>
      <c r="L5" s="29"/>
      <c r="M5" s="29"/>
      <c r="N5" s="29"/>
      <c r="O5" s="29"/>
      <c r="P5" s="29"/>
      <c r="Q5" s="29"/>
      <c r="R5" s="29"/>
      <c r="S5" s="29"/>
      <c r="T5" s="29"/>
      <c r="U5" s="29"/>
    </row>
    <row r="6" spans="1:21" ht="15" customHeight="1">
      <c r="A6" s="5" t="s">
        <v>0</v>
      </c>
      <c r="B6" s="5"/>
      <c r="C6" s="14"/>
      <c r="D6" s="5">
        <f>IF(D306&lt;0,0,IF(D306&lt;=Verwijzingen!B5,(D306*Verwijzingen!B4),(Verwijzingen!B5*Verwijzingen!B4)+((D306-Verwijzingen!B5)*Verwijzingen!B3)))</f>
        <v>0</v>
      </c>
      <c r="E6" s="5">
        <f>IF(E306&lt;0,0,IF(E306&lt;=Verwijzingen!C5,(E306*Verwijzingen!C4),(Verwijzingen!C5*Verwijzingen!C4)+((E306-Verwijzingen!C5)*Verwijzingen!C3)))</f>
        <v>0</v>
      </c>
      <c r="F6" s="5">
        <f>IF(F306&lt;0,0,IF(F306&lt;=Verwijzingen!D5,(F306*Verwijzingen!D4),(Verwijzingen!D5*Verwijzingen!D4)+((F306-Verwijzingen!D5)*Verwijzingen!D3)))</f>
        <v>0</v>
      </c>
      <c r="G6" s="5">
        <f>IF(G306&lt;0,0,IF(G306&lt;=Verwijzingen!E5,(G306*Verwijzingen!E4),(Verwijzingen!E5*Verwijzingen!E4)+((G306-Verwijzingen!E5)*Verwijzingen!E3)))</f>
        <v>0</v>
      </c>
      <c r="H6" s="5">
        <f>IF(H306&lt;0,0,IF(H306&lt;=Verwijzingen!F5,(H306*Verwijzingen!F4),(Verwijzingen!F5*Verwijzingen!F4)+((H306-Verwijzingen!F5)*Verwijzingen!F3)))</f>
        <v>0</v>
      </c>
      <c r="I6" s="5">
        <f>IF(I306&lt;0,0,IF(I306&lt;=Verwijzingen!G5,(I306*Verwijzingen!G4),(Verwijzingen!G5*Verwijzingen!G4)+((I306-Verwijzingen!G5)*Verwijzingen!G3)))</f>
        <v>0</v>
      </c>
      <c r="J6" s="5">
        <f>IF(J306&lt;0,0,IF(J306&lt;=Verwijzingen!H5,(J306*Verwijzingen!H4),(Verwijzingen!H5*Verwijzingen!H4)+((J306-Verwijzingen!H5)*Verwijzingen!H3)))</f>
        <v>0</v>
      </c>
      <c r="K6" s="5">
        <f>IF(K306&lt;0,0,IF(K306&lt;=Verwijzingen!I5,(K306*Verwijzingen!I4),(Verwijzingen!I5*Verwijzingen!I4)+((K306-Verwijzingen!I5)*Verwijzingen!I3)))</f>
        <v>0</v>
      </c>
      <c r="L6" s="5">
        <f>IF(L306&lt;0,0,IF(L306&lt;=Verwijzingen!J5,(L306*Verwijzingen!J4),(Verwijzingen!J5*Verwijzingen!J4)+((L306-Verwijzingen!J5)*Verwijzingen!J3)))</f>
        <v>0</v>
      </c>
      <c r="M6" s="5">
        <f>IF(M306&lt;0,0,IF(M306&lt;=Verwijzingen!K5,(M306*Verwijzingen!K4),(Verwijzingen!K5*Verwijzingen!K4)+((M306-Verwijzingen!K5)*Verwijzingen!K3)))</f>
        <v>0</v>
      </c>
      <c r="N6" s="5">
        <f>IF(N306&lt;0,0,IF(N306&lt;=Verwijzingen!L5,(N306*Verwijzingen!L4),(Verwijzingen!L5*Verwijzingen!L4)+((N306-Verwijzingen!L5)*Verwijzingen!L3)))</f>
        <v>0</v>
      </c>
      <c r="O6" s="5">
        <f>IF(O306&lt;0,0,IF(O306&lt;=Verwijzingen!M5,(O306*Verwijzingen!M4),(Verwijzingen!M5*Verwijzingen!M4)+((O306-Verwijzingen!M5)*Verwijzingen!M3)))</f>
        <v>0</v>
      </c>
      <c r="P6" s="5">
        <f>IF(P306&lt;0,0,IF(P306&lt;=Verwijzingen!N5,(P306*Verwijzingen!N4),(Verwijzingen!N5*Verwijzingen!N4)+((P306-Verwijzingen!N5)*Verwijzingen!N3)))</f>
        <v>0</v>
      </c>
      <c r="Q6" s="5">
        <f>IF(Q306&lt;0,0,IF(Q306&lt;=Verwijzingen!O5,(Q306*Verwijzingen!O4),(Verwijzingen!O5*Verwijzingen!O4)+((Q306-Verwijzingen!O5)*Verwijzingen!O3)))</f>
        <v>0</v>
      </c>
      <c r="R6" s="5">
        <f>IF(R306&lt;0,0,IF(R306&lt;=Verwijzingen!P5,(R306*Verwijzingen!P4),(Verwijzingen!P5*Verwijzingen!P4)+((R306-Verwijzingen!P5)*Verwijzingen!P3)))</f>
        <v>0</v>
      </c>
      <c r="S6" s="5">
        <f>IF(S306&lt;0,0,IF(S306&lt;=Verwijzingen!Q5,(S306*Verwijzingen!Q4),(Verwijzingen!Q5*Verwijzingen!Q4)+((S306-Verwijzingen!Q5)*Verwijzingen!Q3)))</f>
        <v>0</v>
      </c>
      <c r="T6" s="5">
        <f>IF(T306&lt;0,0,IF(T306&lt;=Verwijzingen!R5,(T306*Verwijzingen!R4),(Verwijzingen!R5*Verwijzingen!R4)+((T306-Verwijzingen!R5)*Verwijzingen!R3)))</f>
        <v>0</v>
      </c>
      <c r="U6" s="5">
        <f>IF(U306&lt;0,0,IF(U306&lt;=Verwijzingen!S5,(U306*Verwijzingen!S4),(Verwijzingen!S5*Verwijzingen!S4)+((U306-Verwijzingen!S5)*Verwijzingen!S3)))</f>
        <v>0</v>
      </c>
    </row>
    <row r="7" spans="1:21" ht="15" customHeight="1">
      <c r="A7" s="109" t="s">
        <v>1</v>
      </c>
      <c r="B7" s="5"/>
      <c r="C7" s="14"/>
      <c r="D7" s="108">
        <f>IF(D6&gt;0,MIN(D6,D290*Verwijzingen!B3),0)</f>
        <v>0</v>
      </c>
      <c r="E7" s="108">
        <f>IF(E6&gt;0,MIN(E6,E290*Verwijzingen!C3),0)</f>
        <v>0</v>
      </c>
      <c r="F7" s="108">
        <f>IF(F6&gt;0,MIN(F6,F290*Verwijzingen!D3),0)</f>
        <v>0</v>
      </c>
      <c r="G7" s="108">
        <f>IF(G6&gt;0,MIN(G6,G290*Verwijzingen!E3),0)</f>
        <v>0</v>
      </c>
      <c r="H7" s="108">
        <f>IF(H6&gt;0,MIN(H6,H290*Verwijzingen!F3),0)</f>
        <v>0</v>
      </c>
      <c r="I7" s="108">
        <f>IF(I6&gt;0,MIN(I6,I290*Verwijzingen!G3),0)</f>
        <v>0</v>
      </c>
      <c r="J7" s="108">
        <f>IF(J6&gt;0,MIN(J6,J290*Verwijzingen!H3),0)</f>
        <v>0</v>
      </c>
      <c r="K7" s="108">
        <f>IF(K6&gt;0,MIN(K6,K290*Verwijzingen!I3),0)</f>
        <v>0</v>
      </c>
      <c r="L7" s="108">
        <f>IF(L6&gt;0,MIN(L6,L290*Verwijzingen!J3),0)</f>
        <v>0</v>
      </c>
      <c r="M7" s="108">
        <f>IF(M6&gt;0,MIN(M6,M290*Verwijzingen!K3),0)</f>
        <v>0</v>
      </c>
      <c r="N7" s="108">
        <f>IF(N6&gt;0,MIN(N6,N290*Verwijzingen!L3),0)</f>
        <v>0</v>
      </c>
      <c r="O7" s="108">
        <f>IF(O6&gt;0,MIN(O6,O290*Verwijzingen!M3),0)</f>
        <v>0</v>
      </c>
      <c r="P7" s="108">
        <f>IF(P6&gt;0,MIN(P6,P290*Verwijzingen!N3),0)</f>
        <v>0</v>
      </c>
      <c r="Q7" s="108">
        <f>IF(Q6&gt;0,MIN(Q6,Q290*Verwijzingen!O3),0)</f>
        <v>0</v>
      </c>
      <c r="R7" s="108">
        <f>IF(R6&gt;0,MIN(R6,R290*Verwijzingen!P3),0)</f>
        <v>0</v>
      </c>
      <c r="S7" s="108">
        <f>IF(S6&gt;0,MIN(S6,S290*Verwijzingen!Q3),0)</f>
        <v>0</v>
      </c>
      <c r="T7" s="108">
        <f>IF(T6&gt;0,MIN(T6,T290*Verwijzingen!R3),0)</f>
        <v>0</v>
      </c>
      <c r="U7" s="108">
        <f>IF(U6&gt;0,MIN(U6,U290*Verwijzingen!S3),0)</f>
        <v>0</v>
      </c>
    </row>
    <row r="8" spans="1:21" ht="15" customHeight="1">
      <c r="A8" s="109" t="s">
        <v>2</v>
      </c>
      <c r="B8" s="5"/>
      <c r="C8" s="14"/>
      <c r="D8" s="108">
        <f>IF(D6-D7=0,0,MIN((D239-D240)*Verwijzingen!B3,D6-D7))</f>
        <v>0</v>
      </c>
      <c r="E8" s="108">
        <f>IF(E6-E7=0,0,MIN((E239-E240)*Verwijzingen!C3,E6-E7))</f>
        <v>0</v>
      </c>
      <c r="F8" s="108">
        <f>IF(F6-F7=0,0,MIN((F239-F240)*Verwijzingen!D3,F6-F7))</f>
        <v>0</v>
      </c>
      <c r="G8" s="108">
        <f>IF(G6-G7=0,0,MIN((G239-G240)*Verwijzingen!E3,G6-G7))</f>
        <v>0</v>
      </c>
      <c r="H8" s="108">
        <f>IF(H6-H7=0,0,MIN((H239-H240)*Verwijzingen!F3,H6-H7))</f>
        <v>0</v>
      </c>
      <c r="I8" s="108">
        <f>IF(I6-I7=0,0,MIN((I239-I240)*Verwijzingen!G3,I6-I7))</f>
        <v>0</v>
      </c>
      <c r="J8" s="108">
        <f>IF(J6-J7=0,0,MIN((J239-J240)*Verwijzingen!H3,J6-J7))</f>
        <v>0</v>
      </c>
      <c r="K8" s="108">
        <f>IF(K6-K7=0,0,MIN((K239-K240)*Verwijzingen!I3,K6-K7))</f>
        <v>0</v>
      </c>
      <c r="L8" s="108">
        <f>IF(L6-L7=0,0,MIN((L239-L240)*Verwijzingen!J3,L6-L7))</f>
        <v>0</v>
      </c>
      <c r="M8" s="108">
        <f>IF(M6-M7=0,0,MIN((M239-M240)*Verwijzingen!K3,M6-M7))</f>
        <v>0</v>
      </c>
      <c r="N8" s="108">
        <f>IF(N6-N7=0,0,MIN((N239-N240)*Verwijzingen!L3,N6-N7))</f>
        <v>0</v>
      </c>
      <c r="O8" s="108">
        <f>IF(O6-O7=0,0,MIN((O239-O240)*Verwijzingen!M3,O6-O7))</f>
        <v>0</v>
      </c>
      <c r="P8" s="108">
        <f>IF(P6-P7=0,0,MIN((P239-P240)*Verwijzingen!N3,P6-P7))</f>
        <v>0</v>
      </c>
      <c r="Q8" s="108">
        <f>IF(Q6-Q7=0,0,MIN((Q239-Q240)*Verwijzingen!O3,Q6-Q7))</f>
        <v>0</v>
      </c>
      <c r="R8" s="108">
        <f>IF(R6-R7=0,0,MIN((R239-R240)*Verwijzingen!P3,R6-R7))</f>
        <v>0</v>
      </c>
      <c r="S8" s="108">
        <f>IF(S6-S7=0,0,MIN((S239-S240)*Verwijzingen!Q3,S6-S7))</f>
        <v>0</v>
      </c>
      <c r="T8" s="108">
        <f>IF(T6-T7=0,0,MIN((T239-T240)*Verwijzingen!R3,T6-T7))</f>
        <v>0</v>
      </c>
      <c r="U8" s="108">
        <f>IF(U6-U7=0,0,MIN((U239-U240)*Verwijzingen!S3,U6-U7))</f>
        <v>0</v>
      </c>
    </row>
    <row r="9" spans="1:21" ht="15" customHeight="1">
      <c r="A9" s="109" t="s">
        <v>3</v>
      </c>
      <c r="B9" s="5"/>
      <c r="C9" s="14"/>
      <c r="D9" s="108">
        <f>D6-D7-D8</f>
        <v>0</v>
      </c>
      <c r="E9" s="108">
        <f>E6-E7-E8</f>
        <v>0</v>
      </c>
      <c r="F9" s="108">
        <f>F6-F7-F8</f>
        <v>0</v>
      </c>
      <c r="G9" s="108">
        <f t="shared" ref="G9:U9" si="0">G6-G7-G8</f>
        <v>0</v>
      </c>
      <c r="H9" s="108">
        <f t="shared" si="0"/>
        <v>0</v>
      </c>
      <c r="I9" s="108">
        <f t="shared" si="0"/>
        <v>0</v>
      </c>
      <c r="J9" s="108">
        <f t="shared" si="0"/>
        <v>0</v>
      </c>
      <c r="K9" s="108">
        <f t="shared" si="0"/>
        <v>0</v>
      </c>
      <c r="L9" s="108">
        <f t="shared" si="0"/>
        <v>0</v>
      </c>
      <c r="M9" s="108">
        <f t="shared" si="0"/>
        <v>0</v>
      </c>
      <c r="N9" s="108">
        <f t="shared" si="0"/>
        <v>0</v>
      </c>
      <c r="O9" s="108">
        <f t="shared" si="0"/>
        <v>0</v>
      </c>
      <c r="P9" s="108">
        <f t="shared" si="0"/>
        <v>0</v>
      </c>
      <c r="Q9" s="108">
        <f t="shared" si="0"/>
        <v>0</v>
      </c>
      <c r="R9" s="108">
        <f t="shared" si="0"/>
        <v>0</v>
      </c>
      <c r="S9" s="108">
        <f t="shared" si="0"/>
        <v>0</v>
      </c>
      <c r="T9" s="108">
        <f t="shared" si="0"/>
        <v>0</v>
      </c>
      <c r="U9" s="108">
        <f t="shared" si="0"/>
        <v>0</v>
      </c>
    </row>
    <row r="10" spans="1:21" ht="15" customHeight="1">
      <c r="A10" s="152" t="s">
        <v>4</v>
      </c>
      <c r="B10" s="152"/>
      <c r="C10" s="14"/>
      <c r="D10" s="10">
        <f>-D350</f>
        <v>0</v>
      </c>
      <c r="E10" s="10">
        <f t="shared" ref="E10:U10" si="1">-E350</f>
        <v>0</v>
      </c>
      <c r="F10" s="10">
        <f t="shared" si="1"/>
        <v>0</v>
      </c>
      <c r="G10" s="10">
        <f t="shared" si="1"/>
        <v>0</v>
      </c>
      <c r="H10" s="10">
        <f t="shared" si="1"/>
        <v>0</v>
      </c>
      <c r="I10" s="10">
        <f t="shared" si="1"/>
        <v>0</v>
      </c>
      <c r="J10" s="10">
        <f t="shared" si="1"/>
        <v>0</v>
      </c>
      <c r="K10" s="10">
        <f t="shared" si="1"/>
        <v>0</v>
      </c>
      <c r="L10" s="10">
        <f t="shared" si="1"/>
        <v>0</v>
      </c>
      <c r="M10" s="10">
        <f t="shared" si="1"/>
        <v>0</v>
      </c>
      <c r="N10" s="10">
        <f t="shared" si="1"/>
        <v>0</v>
      </c>
      <c r="O10" s="10">
        <f t="shared" si="1"/>
        <v>0</v>
      </c>
      <c r="P10" s="10">
        <f t="shared" si="1"/>
        <v>0</v>
      </c>
      <c r="Q10" s="10">
        <f t="shared" si="1"/>
        <v>0</v>
      </c>
      <c r="R10" s="10">
        <f t="shared" si="1"/>
        <v>0</v>
      </c>
      <c r="S10" s="10">
        <f t="shared" si="1"/>
        <v>0</v>
      </c>
      <c r="T10" s="10">
        <f t="shared" si="1"/>
        <v>0</v>
      </c>
      <c r="U10" s="10">
        <f t="shared" si="1"/>
        <v>0</v>
      </c>
    </row>
    <row r="11" spans="1:21" ht="15" customHeight="1">
      <c r="A11" s="7"/>
      <c r="B11" s="8"/>
      <c r="C11" s="8"/>
      <c r="D11" s="8"/>
      <c r="E11" s="8"/>
      <c r="F11" s="4"/>
      <c r="G11" s="4"/>
      <c r="H11" s="4"/>
      <c r="I11" s="7"/>
      <c r="J11" s="7"/>
      <c r="K11" s="7"/>
      <c r="L11" s="7"/>
      <c r="M11" s="7"/>
      <c r="N11" s="7"/>
      <c r="O11" s="7"/>
      <c r="P11" s="7"/>
      <c r="Q11" s="7"/>
      <c r="R11" s="7"/>
      <c r="S11" s="7"/>
      <c r="T11" s="7"/>
      <c r="U11" s="7"/>
    </row>
    <row r="12" spans="1:21" ht="15" customHeight="1" thickBot="1">
      <c r="A12" s="65" t="s">
        <v>5</v>
      </c>
      <c r="B12" s="157"/>
      <c r="C12" s="64"/>
      <c r="D12" s="46">
        <f>SUM(D7:D11)</f>
        <v>0</v>
      </c>
      <c r="E12" s="46">
        <f t="shared" ref="E12:U12" si="2">SUM(E7:E11)</f>
        <v>0</v>
      </c>
      <c r="F12" s="46">
        <f t="shared" si="2"/>
        <v>0</v>
      </c>
      <c r="G12" s="46">
        <f t="shared" si="2"/>
        <v>0</v>
      </c>
      <c r="H12" s="46">
        <f t="shared" si="2"/>
        <v>0</v>
      </c>
      <c r="I12" s="46">
        <f t="shared" si="2"/>
        <v>0</v>
      </c>
      <c r="J12" s="46">
        <f t="shared" si="2"/>
        <v>0</v>
      </c>
      <c r="K12" s="46">
        <f t="shared" si="2"/>
        <v>0</v>
      </c>
      <c r="L12" s="46">
        <f t="shared" si="2"/>
        <v>0</v>
      </c>
      <c r="M12" s="46">
        <f t="shared" si="2"/>
        <v>0</v>
      </c>
      <c r="N12" s="46">
        <f t="shared" si="2"/>
        <v>0</v>
      </c>
      <c r="O12" s="46">
        <f t="shared" si="2"/>
        <v>0</v>
      </c>
      <c r="P12" s="46">
        <f t="shared" si="2"/>
        <v>0</v>
      </c>
      <c r="Q12" s="46">
        <f t="shared" si="2"/>
        <v>0</v>
      </c>
      <c r="R12" s="46">
        <f t="shared" si="2"/>
        <v>0</v>
      </c>
      <c r="S12" s="46">
        <f t="shared" si="2"/>
        <v>0</v>
      </c>
      <c r="T12" s="46">
        <f t="shared" si="2"/>
        <v>0</v>
      </c>
      <c r="U12" s="46">
        <f t="shared" si="2"/>
        <v>0</v>
      </c>
    </row>
    <row r="13" spans="1:21" ht="15" customHeight="1" outlineLevel="1" thickTop="1">
      <c r="A13" s="15"/>
      <c r="B13" s="158"/>
      <c r="C13" s="54"/>
      <c r="D13" s="13"/>
      <c r="E13" s="13"/>
      <c r="F13" s="13"/>
      <c r="G13" s="13"/>
      <c r="H13" s="13"/>
      <c r="I13" s="13"/>
      <c r="J13" s="13"/>
      <c r="K13" s="13"/>
      <c r="L13" s="13"/>
      <c r="M13" s="13"/>
      <c r="N13" s="13"/>
      <c r="O13" s="13"/>
      <c r="P13" s="13"/>
      <c r="Q13" s="13"/>
      <c r="R13" s="13"/>
      <c r="S13" s="13"/>
      <c r="T13" s="13"/>
      <c r="U13" s="13"/>
    </row>
    <row r="14" spans="1:21" ht="15" customHeight="1" outlineLevel="1">
      <c r="A14" s="15"/>
      <c r="B14" s="158"/>
      <c r="C14" s="54"/>
      <c r="D14" s="13"/>
      <c r="E14" s="13"/>
      <c r="F14" s="13"/>
      <c r="G14" s="13"/>
      <c r="H14" s="13"/>
      <c r="I14" s="13"/>
      <c r="J14" s="13"/>
      <c r="K14" s="13"/>
      <c r="L14" s="13"/>
      <c r="M14" s="13"/>
      <c r="N14" s="13"/>
      <c r="O14" s="13"/>
      <c r="P14" s="13"/>
      <c r="Q14" s="13"/>
      <c r="R14" s="13"/>
      <c r="S14" s="13"/>
      <c r="T14" s="13"/>
      <c r="U14" s="13"/>
    </row>
    <row r="15" spans="1:21" ht="19.5" customHeight="1" outlineLevel="1">
      <c r="A15" s="153" t="s">
        <v>6</v>
      </c>
      <c r="B15" s="154"/>
      <c r="C15" s="154"/>
      <c r="D15" s="154"/>
      <c r="E15" s="154"/>
      <c r="F15" s="154"/>
      <c r="G15" s="154"/>
      <c r="H15" s="154"/>
      <c r="I15" s="154"/>
      <c r="J15" s="154"/>
      <c r="K15" s="154"/>
      <c r="L15" s="154"/>
      <c r="M15" s="154"/>
      <c r="N15" s="154"/>
      <c r="O15" s="154"/>
      <c r="P15" s="154"/>
      <c r="Q15" s="154"/>
      <c r="R15" s="154"/>
      <c r="S15" s="154"/>
      <c r="T15" s="154"/>
      <c r="U15" s="155"/>
    </row>
    <row r="16" spans="1:21" ht="19.5" customHeight="1" outlineLevel="1">
      <c r="A16" s="7"/>
      <c r="B16" s="8"/>
      <c r="C16" s="8"/>
      <c r="D16" s="8"/>
      <c r="E16" s="8"/>
      <c r="F16" s="4"/>
      <c r="G16" s="4"/>
      <c r="H16" s="4"/>
      <c r="I16" s="7"/>
      <c r="J16" s="7"/>
      <c r="K16" s="7"/>
      <c r="L16" s="7"/>
      <c r="M16" s="7"/>
      <c r="N16" s="7"/>
      <c r="O16" s="7"/>
      <c r="P16" s="7"/>
      <c r="Q16" s="7"/>
      <c r="R16" s="7"/>
      <c r="S16" s="7"/>
      <c r="T16" s="7"/>
      <c r="U16" s="7"/>
    </row>
    <row r="17" spans="1:23" ht="15" customHeight="1" outlineLevel="1">
      <c r="A17" s="141"/>
      <c r="B17" s="142"/>
      <c r="C17" s="47"/>
      <c r="D17" s="32" t="s">
        <v>7</v>
      </c>
      <c r="E17" s="32" t="s">
        <v>7</v>
      </c>
      <c r="F17" s="32" t="s">
        <v>8</v>
      </c>
      <c r="G17" s="32" t="s">
        <v>9</v>
      </c>
      <c r="H17" s="32" t="s">
        <v>9</v>
      </c>
      <c r="I17" s="32" t="s">
        <v>9</v>
      </c>
      <c r="J17" s="32" t="s">
        <v>9</v>
      </c>
      <c r="K17" s="32" t="s">
        <v>9</v>
      </c>
      <c r="L17" s="32" t="s">
        <v>9</v>
      </c>
      <c r="M17" s="32" t="s">
        <v>9</v>
      </c>
      <c r="N17" s="32" t="s">
        <v>9</v>
      </c>
      <c r="O17" s="32" t="s">
        <v>9</v>
      </c>
      <c r="P17" s="32" t="s">
        <v>9</v>
      </c>
      <c r="Q17" s="32" t="s">
        <v>9</v>
      </c>
      <c r="R17" s="32" t="s">
        <v>9</v>
      </c>
      <c r="S17" s="32" t="s">
        <v>9</v>
      </c>
      <c r="T17" s="32" t="s">
        <v>9</v>
      </c>
      <c r="U17" s="93" t="s">
        <v>9</v>
      </c>
      <c r="V17" s="94"/>
    </row>
    <row r="18" spans="1:23" ht="15" customHeight="1" outlineLevel="1">
      <c r="A18" s="143" t="s">
        <v>10</v>
      </c>
      <c r="B18" s="144"/>
      <c r="C18" s="48"/>
      <c r="D18" s="33">
        <f t="shared" ref="D18:U18" si="3">D3</f>
        <v>2022</v>
      </c>
      <c r="E18" s="33">
        <f t="shared" si="3"/>
        <v>2023</v>
      </c>
      <c r="F18" s="33">
        <f t="shared" si="3"/>
        <v>2024</v>
      </c>
      <c r="G18" s="33">
        <f t="shared" si="3"/>
        <v>2025</v>
      </c>
      <c r="H18" s="33">
        <f t="shared" si="3"/>
        <v>2026</v>
      </c>
      <c r="I18" s="33">
        <f t="shared" si="3"/>
        <v>2027</v>
      </c>
      <c r="J18" s="33">
        <f t="shared" si="3"/>
        <v>2028</v>
      </c>
      <c r="K18" s="33">
        <f t="shared" si="3"/>
        <v>2029</v>
      </c>
      <c r="L18" s="33">
        <f t="shared" si="3"/>
        <v>2030</v>
      </c>
      <c r="M18" s="33">
        <f t="shared" si="3"/>
        <v>2031</v>
      </c>
      <c r="N18" s="33">
        <f t="shared" si="3"/>
        <v>2032</v>
      </c>
      <c r="O18" s="33">
        <f t="shared" si="3"/>
        <v>2033</v>
      </c>
      <c r="P18" s="33">
        <f t="shared" si="3"/>
        <v>2034</v>
      </c>
      <c r="Q18" s="33">
        <f t="shared" si="3"/>
        <v>2035</v>
      </c>
      <c r="R18" s="33">
        <f t="shared" si="3"/>
        <v>2036</v>
      </c>
      <c r="S18" s="33">
        <f t="shared" si="3"/>
        <v>2037</v>
      </c>
      <c r="T18" s="33">
        <f t="shared" si="3"/>
        <v>2038</v>
      </c>
      <c r="U18" s="33">
        <f t="shared" si="3"/>
        <v>2039</v>
      </c>
      <c r="V18" s="95"/>
    </row>
    <row r="19" spans="1:23" ht="15" customHeight="1" outlineLevel="1">
      <c r="A19" s="96" t="s">
        <v>11</v>
      </c>
      <c r="B19" s="158"/>
      <c r="C19" s="158"/>
      <c r="D19" s="97">
        <v>0</v>
      </c>
      <c r="E19" s="97">
        <v>0</v>
      </c>
      <c r="F19" s="97">
        <v>0</v>
      </c>
      <c r="G19" s="97">
        <v>0</v>
      </c>
      <c r="H19" s="97">
        <v>0</v>
      </c>
      <c r="I19" s="97">
        <v>0</v>
      </c>
      <c r="J19" s="97">
        <v>0</v>
      </c>
      <c r="K19" s="97">
        <v>0</v>
      </c>
      <c r="L19" s="97">
        <v>0</v>
      </c>
      <c r="M19" s="97">
        <v>0</v>
      </c>
      <c r="N19" s="97">
        <v>0</v>
      </c>
      <c r="O19" s="97">
        <v>0</v>
      </c>
      <c r="P19" s="97">
        <v>0</v>
      </c>
      <c r="Q19" s="97">
        <v>0</v>
      </c>
      <c r="R19" s="97">
        <v>0</v>
      </c>
      <c r="S19" s="97">
        <v>0</v>
      </c>
      <c r="T19" s="97">
        <v>0</v>
      </c>
      <c r="U19" s="97">
        <v>0</v>
      </c>
    </row>
    <row r="20" spans="1:23" ht="15.75" outlineLevel="1">
      <c r="A20" s="54"/>
      <c r="B20" s="4"/>
      <c r="C20" s="54" t="s">
        <v>12</v>
      </c>
      <c r="D20" s="98">
        <f>D19</f>
        <v>0</v>
      </c>
      <c r="E20" s="98">
        <f>E19</f>
        <v>0</v>
      </c>
      <c r="F20" s="98">
        <f t="shared" ref="F20:U20" si="4">F19</f>
        <v>0</v>
      </c>
      <c r="G20" s="98">
        <f t="shared" si="4"/>
        <v>0</v>
      </c>
      <c r="H20" s="98">
        <f t="shared" si="4"/>
        <v>0</v>
      </c>
      <c r="I20" s="98">
        <f t="shared" si="4"/>
        <v>0</v>
      </c>
      <c r="J20" s="98">
        <f t="shared" si="4"/>
        <v>0</v>
      </c>
      <c r="K20" s="98">
        <f t="shared" si="4"/>
        <v>0</v>
      </c>
      <c r="L20" s="98">
        <f t="shared" si="4"/>
        <v>0</v>
      </c>
      <c r="M20" s="98">
        <f t="shared" si="4"/>
        <v>0</v>
      </c>
      <c r="N20" s="98">
        <f t="shared" si="4"/>
        <v>0</v>
      </c>
      <c r="O20" s="98">
        <f t="shared" si="4"/>
        <v>0</v>
      </c>
      <c r="P20" s="98">
        <f t="shared" si="4"/>
        <v>0</v>
      </c>
      <c r="Q20" s="98">
        <f t="shared" si="4"/>
        <v>0</v>
      </c>
      <c r="R20" s="98">
        <f t="shared" si="4"/>
        <v>0</v>
      </c>
      <c r="S20" s="98">
        <f t="shared" si="4"/>
        <v>0</v>
      </c>
      <c r="T20" s="98">
        <f t="shared" si="4"/>
        <v>0</v>
      </c>
      <c r="U20" s="98">
        <f t="shared" si="4"/>
        <v>0</v>
      </c>
    </row>
    <row r="21" spans="1:23" ht="15" customHeight="1" outlineLevel="1">
      <c r="A21" s="96" t="s">
        <v>13</v>
      </c>
      <c r="B21" s="158"/>
      <c r="C21" s="158"/>
      <c r="D21" s="10"/>
      <c r="E21" s="10"/>
      <c r="F21" s="10"/>
      <c r="G21" s="10"/>
      <c r="H21" s="10"/>
      <c r="I21" s="10"/>
      <c r="J21" s="10"/>
      <c r="K21" s="10"/>
      <c r="L21" s="10"/>
      <c r="M21" s="10"/>
      <c r="N21" s="10"/>
      <c r="O21" s="10"/>
      <c r="P21" s="10"/>
      <c r="Q21" s="10"/>
      <c r="R21" s="10"/>
      <c r="S21" s="10"/>
      <c r="T21" s="10"/>
      <c r="U21" s="10"/>
    </row>
    <row r="22" spans="1:23" ht="15" customHeight="1" outlineLevel="1">
      <c r="A22" s="159" t="s">
        <v>14</v>
      </c>
      <c r="B22" s="158"/>
      <c r="C22" s="158"/>
      <c r="D22" s="35">
        <v>0</v>
      </c>
      <c r="E22" s="35">
        <v>0</v>
      </c>
      <c r="F22" s="35">
        <v>0</v>
      </c>
      <c r="G22" s="35">
        <v>0</v>
      </c>
      <c r="H22" s="35">
        <v>0</v>
      </c>
      <c r="I22" s="35">
        <v>0</v>
      </c>
      <c r="J22" s="35">
        <v>0</v>
      </c>
      <c r="K22" s="35">
        <v>0</v>
      </c>
      <c r="L22" s="35">
        <v>0</v>
      </c>
      <c r="M22" s="35">
        <v>0</v>
      </c>
      <c r="N22" s="35">
        <v>0</v>
      </c>
      <c r="O22" s="35">
        <v>0</v>
      </c>
      <c r="P22" s="35">
        <v>0</v>
      </c>
      <c r="Q22" s="35">
        <v>0</v>
      </c>
      <c r="R22" s="35">
        <v>0</v>
      </c>
      <c r="S22" s="35">
        <v>0</v>
      </c>
      <c r="T22" s="35">
        <v>0</v>
      </c>
      <c r="U22" s="35">
        <v>0</v>
      </c>
    </row>
    <row r="23" spans="1:23" ht="15" customHeight="1" outlineLevel="1">
      <c r="A23" s="159" t="s">
        <v>15</v>
      </c>
      <c r="B23" s="158"/>
      <c r="C23" s="158"/>
      <c r="D23" s="35">
        <v>0</v>
      </c>
      <c r="E23" s="35">
        <v>0</v>
      </c>
      <c r="F23" s="35">
        <v>0</v>
      </c>
      <c r="G23" s="35">
        <v>0</v>
      </c>
      <c r="H23" s="35">
        <v>0</v>
      </c>
      <c r="I23" s="35">
        <v>0</v>
      </c>
      <c r="J23" s="35">
        <v>0</v>
      </c>
      <c r="K23" s="35">
        <v>0</v>
      </c>
      <c r="L23" s="35">
        <v>0</v>
      </c>
      <c r="M23" s="35">
        <v>0</v>
      </c>
      <c r="N23" s="35">
        <v>0</v>
      </c>
      <c r="O23" s="35">
        <v>0</v>
      </c>
      <c r="P23" s="35">
        <v>0</v>
      </c>
      <c r="Q23" s="35">
        <v>0</v>
      </c>
      <c r="R23" s="35">
        <v>0</v>
      </c>
      <c r="S23" s="35">
        <v>0</v>
      </c>
      <c r="T23" s="35">
        <v>0</v>
      </c>
      <c r="U23" s="35">
        <v>0</v>
      </c>
    </row>
    <row r="24" spans="1:23" ht="15" customHeight="1" outlineLevel="1">
      <c r="A24" s="159" t="s">
        <v>16</v>
      </c>
      <c r="B24" s="158"/>
      <c r="C24" s="158"/>
      <c r="D24" s="35">
        <v>0</v>
      </c>
      <c r="E24" s="35">
        <v>0</v>
      </c>
      <c r="F24" s="35">
        <v>0</v>
      </c>
      <c r="G24" s="35">
        <v>0</v>
      </c>
      <c r="H24" s="35">
        <v>0</v>
      </c>
      <c r="I24" s="35">
        <v>0</v>
      </c>
      <c r="J24" s="35">
        <v>0</v>
      </c>
      <c r="K24" s="35">
        <v>0</v>
      </c>
      <c r="L24" s="35">
        <v>0</v>
      </c>
      <c r="M24" s="35">
        <v>0</v>
      </c>
      <c r="N24" s="35">
        <v>0</v>
      </c>
      <c r="O24" s="35">
        <v>0</v>
      </c>
      <c r="P24" s="35">
        <v>0</v>
      </c>
      <c r="Q24" s="35">
        <v>0</v>
      </c>
      <c r="R24" s="35">
        <v>0</v>
      </c>
      <c r="S24" s="35">
        <v>0</v>
      </c>
      <c r="T24" s="35">
        <v>0</v>
      </c>
      <c r="U24" s="35">
        <v>0</v>
      </c>
      <c r="W24" s="1" t="s">
        <v>17</v>
      </c>
    </row>
    <row r="25" spans="1:23" ht="15" customHeight="1" outlineLevel="1">
      <c r="A25" s="159" t="s">
        <v>18</v>
      </c>
      <c r="B25" s="158"/>
      <c r="C25" s="158"/>
      <c r="D25" s="35">
        <v>0</v>
      </c>
      <c r="E25" s="35">
        <v>0</v>
      </c>
      <c r="F25" s="35">
        <v>0</v>
      </c>
      <c r="G25" s="35">
        <v>0</v>
      </c>
      <c r="H25" s="35">
        <v>0</v>
      </c>
      <c r="I25" s="35">
        <v>0</v>
      </c>
      <c r="J25" s="35">
        <v>0</v>
      </c>
      <c r="K25" s="35">
        <v>0</v>
      </c>
      <c r="L25" s="35">
        <v>0</v>
      </c>
      <c r="M25" s="35">
        <v>0</v>
      </c>
      <c r="N25" s="35">
        <v>0</v>
      </c>
      <c r="O25" s="35">
        <v>0</v>
      </c>
      <c r="P25" s="35">
        <v>0</v>
      </c>
      <c r="Q25" s="35">
        <v>0</v>
      </c>
      <c r="R25" s="35">
        <v>0</v>
      </c>
      <c r="S25" s="35">
        <v>0</v>
      </c>
      <c r="T25" s="35">
        <v>0</v>
      </c>
      <c r="U25" s="35">
        <v>0</v>
      </c>
    </row>
    <row r="26" spans="1:23" ht="15" customHeight="1" outlineLevel="1">
      <c r="A26" s="99" t="s">
        <v>19</v>
      </c>
      <c r="B26" s="158"/>
      <c r="C26" s="158"/>
      <c r="D26" s="35">
        <v>0</v>
      </c>
      <c r="E26" s="35">
        <v>0</v>
      </c>
      <c r="F26" s="36">
        <v>0</v>
      </c>
      <c r="G26" s="35">
        <v>0</v>
      </c>
      <c r="H26" s="35">
        <v>0</v>
      </c>
      <c r="I26" s="35">
        <v>0</v>
      </c>
      <c r="J26" s="35">
        <v>0</v>
      </c>
      <c r="K26" s="35">
        <v>0</v>
      </c>
      <c r="L26" s="35">
        <v>0</v>
      </c>
      <c r="M26" s="35">
        <v>0</v>
      </c>
      <c r="N26" s="35">
        <v>0</v>
      </c>
      <c r="O26" s="35">
        <v>0</v>
      </c>
      <c r="P26" s="35">
        <v>0</v>
      </c>
      <c r="Q26" s="35">
        <v>0</v>
      </c>
      <c r="R26" s="35">
        <v>0</v>
      </c>
      <c r="S26" s="35">
        <v>0</v>
      </c>
      <c r="T26" s="35">
        <v>0</v>
      </c>
      <c r="U26" s="35">
        <v>0</v>
      </c>
    </row>
    <row r="27" spans="1:23" ht="15.75" outlineLevel="1">
      <c r="A27" s="158"/>
      <c r="B27" s="4"/>
      <c r="C27" s="54" t="s">
        <v>12</v>
      </c>
      <c r="D27" s="11">
        <f>SUM(D22:D26)</f>
        <v>0</v>
      </c>
      <c r="E27" s="11">
        <f>SUM(E22:E26)</f>
        <v>0</v>
      </c>
      <c r="F27" s="11">
        <f t="shared" ref="F27:U27" si="5">SUM(F22:F26)</f>
        <v>0</v>
      </c>
      <c r="G27" s="11">
        <f t="shared" si="5"/>
        <v>0</v>
      </c>
      <c r="H27" s="11">
        <f t="shared" si="5"/>
        <v>0</v>
      </c>
      <c r="I27" s="11">
        <f t="shared" si="5"/>
        <v>0</v>
      </c>
      <c r="J27" s="11">
        <f t="shared" si="5"/>
        <v>0</v>
      </c>
      <c r="K27" s="11">
        <f t="shared" si="5"/>
        <v>0</v>
      </c>
      <c r="L27" s="11">
        <f t="shared" si="5"/>
        <v>0</v>
      </c>
      <c r="M27" s="11">
        <f t="shared" si="5"/>
        <v>0</v>
      </c>
      <c r="N27" s="11">
        <f t="shared" si="5"/>
        <v>0</v>
      </c>
      <c r="O27" s="11">
        <f t="shared" si="5"/>
        <v>0</v>
      </c>
      <c r="P27" s="11">
        <f t="shared" si="5"/>
        <v>0</v>
      </c>
      <c r="Q27" s="11">
        <f t="shared" si="5"/>
        <v>0</v>
      </c>
      <c r="R27" s="11">
        <f t="shared" si="5"/>
        <v>0</v>
      </c>
      <c r="S27" s="11">
        <f t="shared" si="5"/>
        <v>0</v>
      </c>
      <c r="T27" s="11">
        <f t="shared" si="5"/>
        <v>0</v>
      </c>
      <c r="U27" s="11">
        <f t="shared" si="5"/>
        <v>0</v>
      </c>
    </row>
    <row r="28" spans="1:23" ht="15" customHeight="1" outlineLevel="1">
      <c r="A28" s="96" t="s">
        <v>20</v>
      </c>
      <c r="B28" s="158"/>
      <c r="C28" s="158"/>
      <c r="D28" s="10"/>
      <c r="E28" s="10"/>
      <c r="F28" s="10"/>
      <c r="G28" s="10"/>
      <c r="H28" s="10"/>
      <c r="I28" s="10"/>
      <c r="J28" s="10"/>
      <c r="K28" s="10"/>
      <c r="L28" s="10"/>
      <c r="M28" s="10"/>
      <c r="N28" s="10"/>
      <c r="O28" s="10"/>
      <c r="P28" s="10"/>
      <c r="Q28" s="10"/>
      <c r="R28" s="10"/>
      <c r="S28" s="10"/>
      <c r="T28" s="10"/>
      <c r="U28" s="10"/>
    </row>
    <row r="29" spans="1:23" ht="15" customHeight="1" outlineLevel="1">
      <c r="A29" s="159" t="s">
        <v>21</v>
      </c>
      <c r="B29" s="158"/>
      <c r="C29" s="158"/>
      <c r="D29" s="35">
        <v>0</v>
      </c>
      <c r="E29" s="35">
        <v>0</v>
      </c>
      <c r="F29" s="35">
        <v>0</v>
      </c>
      <c r="G29" s="35">
        <v>0</v>
      </c>
      <c r="H29" s="35">
        <v>0</v>
      </c>
      <c r="I29" s="35">
        <v>0</v>
      </c>
      <c r="J29" s="35">
        <v>0</v>
      </c>
      <c r="K29" s="35">
        <v>0</v>
      </c>
      <c r="L29" s="35">
        <v>0</v>
      </c>
      <c r="M29" s="35">
        <v>0</v>
      </c>
      <c r="N29" s="35">
        <v>0</v>
      </c>
      <c r="O29" s="35">
        <v>0</v>
      </c>
      <c r="P29" s="35">
        <v>0</v>
      </c>
      <c r="Q29" s="35">
        <v>0</v>
      </c>
      <c r="R29" s="35">
        <v>0</v>
      </c>
      <c r="S29" s="35">
        <v>0</v>
      </c>
      <c r="T29" s="35">
        <v>0</v>
      </c>
      <c r="U29" s="35">
        <v>0</v>
      </c>
    </row>
    <row r="30" spans="1:23" ht="15" customHeight="1" outlineLevel="1">
      <c r="A30" s="159" t="s">
        <v>15</v>
      </c>
      <c r="B30" s="158"/>
      <c r="C30" s="158"/>
      <c r="D30" s="35">
        <v>0</v>
      </c>
      <c r="E30" s="35">
        <v>0</v>
      </c>
      <c r="F30" s="35">
        <v>0</v>
      </c>
      <c r="G30" s="35">
        <v>0</v>
      </c>
      <c r="H30" s="35">
        <v>0</v>
      </c>
      <c r="I30" s="35">
        <v>0</v>
      </c>
      <c r="J30" s="35">
        <v>0</v>
      </c>
      <c r="K30" s="35">
        <v>0</v>
      </c>
      <c r="L30" s="35">
        <v>0</v>
      </c>
      <c r="M30" s="35">
        <v>0</v>
      </c>
      <c r="N30" s="35">
        <v>0</v>
      </c>
      <c r="O30" s="35">
        <v>0</v>
      </c>
      <c r="P30" s="35">
        <v>0</v>
      </c>
      <c r="Q30" s="35">
        <v>0</v>
      </c>
      <c r="R30" s="35">
        <v>0</v>
      </c>
      <c r="S30" s="35">
        <v>0</v>
      </c>
      <c r="T30" s="35">
        <v>0</v>
      </c>
      <c r="U30" s="35">
        <v>0</v>
      </c>
    </row>
    <row r="31" spans="1:23" ht="15" customHeight="1" outlineLevel="1">
      <c r="A31" s="159" t="s">
        <v>16</v>
      </c>
      <c r="B31" s="158"/>
      <c r="C31" s="158"/>
      <c r="D31" s="35">
        <v>0</v>
      </c>
      <c r="E31" s="35">
        <v>0</v>
      </c>
      <c r="F31" s="35">
        <v>0</v>
      </c>
      <c r="G31" s="35">
        <v>0</v>
      </c>
      <c r="H31" s="35">
        <v>0</v>
      </c>
      <c r="I31" s="35">
        <v>0</v>
      </c>
      <c r="J31" s="35">
        <v>0</v>
      </c>
      <c r="K31" s="35">
        <v>0</v>
      </c>
      <c r="L31" s="35">
        <v>0</v>
      </c>
      <c r="M31" s="35">
        <v>0</v>
      </c>
      <c r="N31" s="35">
        <v>0</v>
      </c>
      <c r="O31" s="35">
        <v>0</v>
      </c>
      <c r="P31" s="35">
        <v>0</v>
      </c>
      <c r="Q31" s="35">
        <v>0</v>
      </c>
      <c r="R31" s="35">
        <v>0</v>
      </c>
      <c r="S31" s="35">
        <v>0</v>
      </c>
      <c r="T31" s="35">
        <v>0</v>
      </c>
      <c r="U31" s="35">
        <v>0</v>
      </c>
    </row>
    <row r="32" spans="1:23" ht="15" customHeight="1" outlineLevel="1">
      <c r="A32" s="159" t="s">
        <v>18</v>
      </c>
      <c r="B32" s="158"/>
      <c r="C32" s="158"/>
      <c r="D32" s="35">
        <v>0</v>
      </c>
      <c r="E32" s="35">
        <v>0</v>
      </c>
      <c r="F32" s="35">
        <v>0</v>
      </c>
      <c r="G32" s="35">
        <v>0</v>
      </c>
      <c r="H32" s="35">
        <v>0</v>
      </c>
      <c r="I32" s="35">
        <v>0</v>
      </c>
      <c r="J32" s="35">
        <v>0</v>
      </c>
      <c r="K32" s="35">
        <v>0</v>
      </c>
      <c r="L32" s="35">
        <v>0</v>
      </c>
      <c r="M32" s="35">
        <v>0</v>
      </c>
      <c r="N32" s="35">
        <v>0</v>
      </c>
      <c r="O32" s="35">
        <v>0</v>
      </c>
      <c r="P32" s="35">
        <v>0</v>
      </c>
      <c r="Q32" s="35">
        <v>0</v>
      </c>
      <c r="R32" s="35">
        <v>0</v>
      </c>
      <c r="S32" s="35">
        <v>0</v>
      </c>
      <c r="T32" s="35">
        <v>0</v>
      </c>
      <c r="U32" s="35">
        <v>0</v>
      </c>
    </row>
    <row r="33" spans="1:21" ht="15" customHeight="1" outlineLevel="1">
      <c r="A33" s="99" t="s">
        <v>19</v>
      </c>
      <c r="B33" s="158"/>
      <c r="C33" s="158"/>
      <c r="D33" s="36">
        <v>0</v>
      </c>
      <c r="E33" s="36">
        <v>0</v>
      </c>
      <c r="F33" s="36">
        <v>0</v>
      </c>
      <c r="G33" s="36">
        <v>0</v>
      </c>
      <c r="H33" s="36">
        <v>0</v>
      </c>
      <c r="I33" s="36">
        <v>0</v>
      </c>
      <c r="J33" s="36">
        <v>0</v>
      </c>
      <c r="K33" s="36">
        <v>0</v>
      </c>
      <c r="L33" s="36">
        <v>0</v>
      </c>
      <c r="M33" s="36">
        <v>0</v>
      </c>
      <c r="N33" s="36">
        <v>0</v>
      </c>
      <c r="O33" s="36">
        <v>0</v>
      </c>
      <c r="P33" s="36">
        <v>0</v>
      </c>
      <c r="Q33" s="36">
        <v>0</v>
      </c>
      <c r="R33" s="36">
        <v>0</v>
      </c>
      <c r="S33" s="36">
        <v>0</v>
      </c>
      <c r="T33" s="36">
        <v>0</v>
      </c>
      <c r="U33" s="36">
        <v>0</v>
      </c>
    </row>
    <row r="34" spans="1:21" ht="15.75" outlineLevel="1">
      <c r="A34" s="158"/>
      <c r="B34" s="4"/>
      <c r="C34" s="54" t="s">
        <v>12</v>
      </c>
      <c r="D34" s="13">
        <f>SUM(D29:D33)</f>
        <v>0</v>
      </c>
      <c r="E34" s="13">
        <f>SUM(E29:E33)</f>
        <v>0</v>
      </c>
      <c r="F34" s="13">
        <f t="shared" ref="F34:U34" si="6">SUM(F29:F33)</f>
        <v>0</v>
      </c>
      <c r="G34" s="13">
        <f t="shared" si="6"/>
        <v>0</v>
      </c>
      <c r="H34" s="13">
        <f t="shared" si="6"/>
        <v>0</v>
      </c>
      <c r="I34" s="13">
        <f t="shared" si="6"/>
        <v>0</v>
      </c>
      <c r="J34" s="13">
        <f t="shared" si="6"/>
        <v>0</v>
      </c>
      <c r="K34" s="13">
        <f t="shared" si="6"/>
        <v>0</v>
      </c>
      <c r="L34" s="13">
        <f t="shared" si="6"/>
        <v>0</v>
      </c>
      <c r="M34" s="13">
        <f t="shared" si="6"/>
        <v>0</v>
      </c>
      <c r="N34" s="13">
        <f t="shared" si="6"/>
        <v>0</v>
      </c>
      <c r="O34" s="13">
        <f t="shared" si="6"/>
        <v>0</v>
      </c>
      <c r="P34" s="13">
        <f t="shared" si="6"/>
        <v>0</v>
      </c>
      <c r="Q34" s="13">
        <f t="shared" si="6"/>
        <v>0</v>
      </c>
      <c r="R34" s="13">
        <f t="shared" si="6"/>
        <v>0</v>
      </c>
      <c r="S34" s="13">
        <f t="shared" si="6"/>
        <v>0</v>
      </c>
      <c r="T34" s="13">
        <f t="shared" si="6"/>
        <v>0</v>
      </c>
      <c r="U34" s="13">
        <f t="shared" si="6"/>
        <v>0</v>
      </c>
    </row>
    <row r="35" spans="1:21" ht="15.75" outlineLevel="1">
      <c r="A35" s="158"/>
      <c r="B35" s="4"/>
      <c r="C35" s="54"/>
      <c r="D35" s="13"/>
      <c r="E35" s="13"/>
      <c r="F35" s="13"/>
      <c r="G35" s="13"/>
      <c r="H35" s="13"/>
      <c r="I35" s="13"/>
      <c r="J35" s="13"/>
      <c r="K35" s="13"/>
      <c r="L35" s="13"/>
      <c r="M35" s="13"/>
      <c r="N35" s="13"/>
      <c r="O35" s="13"/>
      <c r="P35" s="13"/>
      <c r="Q35" s="13"/>
      <c r="R35" s="13"/>
      <c r="S35" s="13"/>
      <c r="T35" s="13"/>
      <c r="U35" s="13"/>
    </row>
    <row r="36" spans="1:21" ht="15.75" outlineLevel="1">
      <c r="A36" s="15" t="s">
        <v>22</v>
      </c>
      <c r="B36" s="4"/>
      <c r="C36" s="54"/>
      <c r="D36" s="100">
        <v>0</v>
      </c>
      <c r="E36" s="100">
        <v>0</v>
      </c>
      <c r="F36" s="100">
        <v>0</v>
      </c>
      <c r="G36" s="100">
        <v>0</v>
      </c>
      <c r="H36" s="100">
        <v>0</v>
      </c>
      <c r="I36" s="100">
        <v>0</v>
      </c>
      <c r="J36" s="100">
        <v>0</v>
      </c>
      <c r="K36" s="100">
        <v>0</v>
      </c>
      <c r="L36" s="100">
        <v>0</v>
      </c>
      <c r="M36" s="100">
        <v>0</v>
      </c>
      <c r="N36" s="100">
        <v>0</v>
      </c>
      <c r="O36" s="100">
        <v>0</v>
      </c>
      <c r="P36" s="100">
        <v>0</v>
      </c>
      <c r="Q36" s="100">
        <v>0</v>
      </c>
      <c r="R36" s="100">
        <v>0</v>
      </c>
      <c r="S36" s="100">
        <v>0</v>
      </c>
      <c r="T36" s="100">
        <v>0</v>
      </c>
      <c r="U36" s="100">
        <v>0</v>
      </c>
    </row>
    <row r="37" spans="1:21" ht="15.75" outlineLevel="1">
      <c r="A37" s="158"/>
      <c r="B37" s="4"/>
      <c r="C37" s="54"/>
      <c r="D37" s="13"/>
      <c r="E37" s="13"/>
      <c r="F37" s="13"/>
      <c r="G37" s="13"/>
      <c r="H37" s="13"/>
      <c r="I37" s="13"/>
      <c r="J37" s="13"/>
      <c r="K37" s="13"/>
      <c r="L37" s="13"/>
      <c r="M37" s="13"/>
      <c r="N37" s="13"/>
      <c r="O37" s="13"/>
      <c r="P37" s="13"/>
      <c r="Q37" s="13"/>
      <c r="R37" s="13"/>
      <c r="S37" s="13"/>
      <c r="T37" s="13"/>
      <c r="U37" s="13"/>
    </row>
    <row r="38" spans="1:21" ht="15" customHeight="1" outlineLevel="1">
      <c r="A38" s="96" t="s">
        <v>23</v>
      </c>
      <c r="B38" s="101"/>
      <c r="C38" s="101"/>
      <c r="D38" s="5"/>
      <c r="E38" s="5"/>
      <c r="F38" s="5"/>
      <c r="G38" s="5"/>
      <c r="H38" s="5"/>
      <c r="I38" s="5"/>
      <c r="J38" s="5"/>
      <c r="K38" s="5"/>
      <c r="L38" s="5"/>
      <c r="M38" s="5"/>
      <c r="N38" s="5"/>
      <c r="O38" s="5"/>
      <c r="P38" s="5"/>
      <c r="Q38" s="5"/>
      <c r="R38" s="5"/>
      <c r="S38" s="5"/>
      <c r="T38" s="5"/>
      <c r="U38" s="5"/>
    </row>
    <row r="39" spans="1:21" ht="15" customHeight="1" outlineLevel="1">
      <c r="A39" s="99" t="s">
        <v>24</v>
      </c>
      <c r="B39" s="102"/>
      <c r="C39" s="102"/>
      <c r="D39" s="97">
        <v>0</v>
      </c>
      <c r="E39" s="97">
        <v>0</v>
      </c>
      <c r="F39" s="97">
        <v>0</v>
      </c>
      <c r="G39" s="97">
        <v>0</v>
      </c>
      <c r="H39" s="97">
        <v>0</v>
      </c>
      <c r="I39" s="97">
        <v>0</v>
      </c>
      <c r="J39" s="97">
        <v>0</v>
      </c>
      <c r="K39" s="97">
        <v>0</v>
      </c>
      <c r="L39" s="97">
        <v>0</v>
      </c>
      <c r="M39" s="97">
        <v>0</v>
      </c>
      <c r="N39" s="97">
        <v>0</v>
      </c>
      <c r="O39" s="97">
        <v>0</v>
      </c>
      <c r="P39" s="97">
        <v>0</v>
      </c>
      <c r="Q39" s="97">
        <v>0</v>
      </c>
      <c r="R39" s="97">
        <v>0</v>
      </c>
      <c r="S39" s="97">
        <v>0</v>
      </c>
      <c r="T39" s="97">
        <v>0</v>
      </c>
      <c r="U39" s="97">
        <v>0</v>
      </c>
    </row>
    <row r="40" spans="1:21" ht="15" customHeight="1" outlineLevel="1">
      <c r="A40" s="99" t="s">
        <v>25</v>
      </c>
      <c r="B40" s="102"/>
      <c r="C40" s="102"/>
      <c r="D40" s="35">
        <v>0</v>
      </c>
      <c r="E40" s="35">
        <v>0</v>
      </c>
      <c r="F40" s="35">
        <v>0</v>
      </c>
      <c r="G40" s="35">
        <v>0</v>
      </c>
      <c r="H40" s="35">
        <v>0</v>
      </c>
      <c r="I40" s="35">
        <v>0</v>
      </c>
      <c r="J40" s="35">
        <v>0</v>
      </c>
      <c r="K40" s="35">
        <v>0</v>
      </c>
      <c r="L40" s="35">
        <v>0</v>
      </c>
      <c r="M40" s="35">
        <v>0</v>
      </c>
      <c r="N40" s="35">
        <v>0</v>
      </c>
      <c r="O40" s="35">
        <v>0</v>
      </c>
      <c r="P40" s="35">
        <v>0</v>
      </c>
      <c r="Q40" s="35">
        <v>0</v>
      </c>
      <c r="R40" s="35">
        <v>0</v>
      </c>
      <c r="S40" s="35">
        <v>0</v>
      </c>
      <c r="T40" s="35">
        <v>0</v>
      </c>
      <c r="U40" s="35">
        <v>0</v>
      </c>
    </row>
    <row r="41" spans="1:21" ht="15" customHeight="1" outlineLevel="1">
      <c r="A41" s="99" t="s">
        <v>26</v>
      </c>
      <c r="B41" s="102"/>
      <c r="C41" s="102"/>
      <c r="D41" s="35">
        <v>0</v>
      </c>
      <c r="E41" s="35">
        <v>0</v>
      </c>
      <c r="F41" s="35">
        <v>0</v>
      </c>
      <c r="G41" s="35">
        <v>0</v>
      </c>
      <c r="H41" s="35">
        <v>0</v>
      </c>
      <c r="I41" s="35">
        <v>0</v>
      </c>
      <c r="J41" s="35">
        <v>0</v>
      </c>
      <c r="K41" s="35">
        <v>0</v>
      </c>
      <c r="L41" s="35">
        <v>0</v>
      </c>
      <c r="M41" s="35">
        <v>0</v>
      </c>
      <c r="N41" s="35">
        <v>0</v>
      </c>
      <c r="O41" s="35">
        <v>0</v>
      </c>
      <c r="P41" s="35">
        <v>0</v>
      </c>
      <c r="Q41" s="35">
        <v>0</v>
      </c>
      <c r="R41" s="35">
        <v>0</v>
      </c>
      <c r="S41" s="35">
        <v>0</v>
      </c>
      <c r="T41" s="35">
        <v>0</v>
      </c>
      <c r="U41" s="35">
        <v>0</v>
      </c>
    </row>
    <row r="42" spans="1:21" ht="15" customHeight="1" outlineLevel="1">
      <c r="A42" s="159" t="s">
        <v>15</v>
      </c>
      <c r="B42" s="158"/>
      <c r="C42" s="158"/>
      <c r="D42" s="35">
        <v>0</v>
      </c>
      <c r="E42" s="35">
        <v>0</v>
      </c>
      <c r="F42" s="35">
        <v>0</v>
      </c>
      <c r="G42" s="35">
        <v>0</v>
      </c>
      <c r="H42" s="35">
        <v>0</v>
      </c>
      <c r="I42" s="35">
        <v>0</v>
      </c>
      <c r="J42" s="35">
        <v>0</v>
      </c>
      <c r="K42" s="35">
        <v>0</v>
      </c>
      <c r="L42" s="35">
        <v>0</v>
      </c>
      <c r="M42" s="35">
        <v>0</v>
      </c>
      <c r="N42" s="35">
        <v>0</v>
      </c>
      <c r="O42" s="35">
        <v>0</v>
      </c>
      <c r="P42" s="35">
        <v>0</v>
      </c>
      <c r="Q42" s="35">
        <v>0</v>
      </c>
      <c r="R42" s="35">
        <v>0</v>
      </c>
      <c r="S42" s="35">
        <v>0</v>
      </c>
      <c r="T42" s="35">
        <v>0</v>
      </c>
      <c r="U42" s="35">
        <v>0</v>
      </c>
    </row>
    <row r="43" spans="1:21" ht="15" customHeight="1" outlineLevel="1">
      <c r="A43" s="159" t="s">
        <v>16</v>
      </c>
      <c r="B43" s="158"/>
      <c r="C43" s="158"/>
      <c r="D43" s="35">
        <v>0</v>
      </c>
      <c r="E43" s="35">
        <v>0</v>
      </c>
      <c r="F43" s="35">
        <v>0</v>
      </c>
      <c r="G43" s="35">
        <v>0</v>
      </c>
      <c r="H43" s="35">
        <v>0</v>
      </c>
      <c r="I43" s="35">
        <v>0</v>
      </c>
      <c r="J43" s="35">
        <v>0</v>
      </c>
      <c r="K43" s="35">
        <v>0</v>
      </c>
      <c r="L43" s="35">
        <v>0</v>
      </c>
      <c r="M43" s="35">
        <v>0</v>
      </c>
      <c r="N43" s="35">
        <v>0</v>
      </c>
      <c r="O43" s="35">
        <v>0</v>
      </c>
      <c r="P43" s="35">
        <v>0</v>
      </c>
      <c r="Q43" s="35">
        <v>0</v>
      </c>
      <c r="R43" s="35">
        <v>0</v>
      </c>
      <c r="S43" s="35">
        <v>0</v>
      </c>
      <c r="T43" s="35">
        <v>0</v>
      </c>
      <c r="U43" s="35">
        <v>0</v>
      </c>
    </row>
    <row r="44" spans="1:21" ht="15" customHeight="1" outlineLevel="1">
      <c r="A44" s="159" t="s">
        <v>18</v>
      </c>
      <c r="B44" s="158"/>
      <c r="C44" s="158"/>
      <c r="D44" s="35">
        <v>0</v>
      </c>
      <c r="E44" s="35">
        <v>0</v>
      </c>
      <c r="F44" s="35">
        <v>0</v>
      </c>
      <c r="G44" s="35">
        <v>0</v>
      </c>
      <c r="H44" s="35">
        <v>0</v>
      </c>
      <c r="I44" s="35">
        <v>0</v>
      </c>
      <c r="J44" s="35">
        <v>0</v>
      </c>
      <c r="K44" s="35">
        <v>0</v>
      </c>
      <c r="L44" s="35">
        <v>0</v>
      </c>
      <c r="M44" s="35">
        <v>0</v>
      </c>
      <c r="N44" s="35">
        <v>0</v>
      </c>
      <c r="O44" s="35">
        <v>0</v>
      </c>
      <c r="P44" s="35">
        <v>0</v>
      </c>
      <c r="Q44" s="35">
        <v>0</v>
      </c>
      <c r="R44" s="35">
        <v>0</v>
      </c>
      <c r="S44" s="35">
        <v>0</v>
      </c>
      <c r="T44" s="35">
        <v>0</v>
      </c>
      <c r="U44" s="35">
        <v>0</v>
      </c>
    </row>
    <row r="45" spans="1:21" ht="15" customHeight="1" outlineLevel="1">
      <c r="A45" s="99" t="s">
        <v>19</v>
      </c>
      <c r="B45" s="158"/>
      <c r="C45" s="158"/>
      <c r="D45" s="35">
        <v>0</v>
      </c>
      <c r="E45" s="35">
        <v>0</v>
      </c>
      <c r="F45" s="35">
        <v>0</v>
      </c>
      <c r="G45" s="35">
        <v>0</v>
      </c>
      <c r="H45" s="35">
        <v>0</v>
      </c>
      <c r="I45" s="35">
        <v>0</v>
      </c>
      <c r="J45" s="35">
        <v>0</v>
      </c>
      <c r="K45" s="35">
        <v>0</v>
      </c>
      <c r="L45" s="35">
        <v>0</v>
      </c>
      <c r="M45" s="35">
        <v>0</v>
      </c>
      <c r="N45" s="35">
        <v>0</v>
      </c>
      <c r="O45" s="35">
        <v>0</v>
      </c>
      <c r="P45" s="35">
        <v>0</v>
      </c>
      <c r="Q45" s="35">
        <v>0</v>
      </c>
      <c r="R45" s="35">
        <v>0</v>
      </c>
      <c r="S45" s="35">
        <v>0</v>
      </c>
      <c r="T45" s="35">
        <v>0</v>
      </c>
      <c r="U45" s="35">
        <v>0</v>
      </c>
    </row>
    <row r="46" spans="1:21" ht="15" customHeight="1" outlineLevel="1">
      <c r="A46" s="99" t="s">
        <v>27</v>
      </c>
      <c r="B46" s="158"/>
      <c r="C46" s="158"/>
      <c r="D46" s="35">
        <v>0</v>
      </c>
      <c r="E46" s="35">
        <v>0</v>
      </c>
      <c r="F46" s="35">
        <v>0</v>
      </c>
      <c r="G46" s="35">
        <v>0</v>
      </c>
      <c r="H46" s="35">
        <v>0</v>
      </c>
      <c r="I46" s="35">
        <v>0</v>
      </c>
      <c r="J46" s="35">
        <v>0</v>
      </c>
      <c r="K46" s="35">
        <v>0</v>
      </c>
      <c r="L46" s="35">
        <v>0</v>
      </c>
      <c r="M46" s="35">
        <v>0</v>
      </c>
      <c r="N46" s="35">
        <v>0</v>
      </c>
      <c r="O46" s="35">
        <v>0</v>
      </c>
      <c r="P46" s="35">
        <v>0</v>
      </c>
      <c r="Q46" s="35">
        <v>0</v>
      </c>
      <c r="R46" s="35">
        <v>0</v>
      </c>
      <c r="S46" s="35">
        <v>0</v>
      </c>
      <c r="T46" s="35">
        <v>0</v>
      </c>
      <c r="U46" s="35">
        <v>0</v>
      </c>
    </row>
    <row r="47" spans="1:21" ht="15.75" outlineLevel="1">
      <c r="A47" s="158"/>
      <c r="B47" s="4"/>
      <c r="C47" s="54" t="s">
        <v>12</v>
      </c>
      <c r="D47" s="98">
        <f>SUM(D39:D46)</f>
        <v>0</v>
      </c>
      <c r="E47" s="98">
        <f>SUM(E39:E46)</f>
        <v>0</v>
      </c>
      <c r="F47" s="98">
        <f t="shared" ref="F47:U47" si="7">SUM(F39:F46)</f>
        <v>0</v>
      </c>
      <c r="G47" s="98">
        <f t="shared" si="7"/>
        <v>0</v>
      </c>
      <c r="H47" s="98">
        <f t="shared" si="7"/>
        <v>0</v>
      </c>
      <c r="I47" s="98">
        <f t="shared" si="7"/>
        <v>0</v>
      </c>
      <c r="J47" s="98">
        <f t="shared" si="7"/>
        <v>0</v>
      </c>
      <c r="K47" s="98">
        <f t="shared" si="7"/>
        <v>0</v>
      </c>
      <c r="L47" s="98">
        <f t="shared" si="7"/>
        <v>0</v>
      </c>
      <c r="M47" s="98">
        <f t="shared" si="7"/>
        <v>0</v>
      </c>
      <c r="N47" s="98">
        <f t="shared" si="7"/>
        <v>0</v>
      </c>
      <c r="O47" s="98">
        <f t="shared" si="7"/>
        <v>0</v>
      </c>
      <c r="P47" s="98">
        <f t="shared" si="7"/>
        <v>0</v>
      </c>
      <c r="Q47" s="98">
        <f t="shared" si="7"/>
        <v>0</v>
      </c>
      <c r="R47" s="98">
        <f t="shared" si="7"/>
        <v>0</v>
      </c>
      <c r="S47" s="98">
        <f t="shared" si="7"/>
        <v>0</v>
      </c>
      <c r="T47" s="98">
        <f t="shared" si="7"/>
        <v>0</v>
      </c>
      <c r="U47" s="98">
        <f t="shared" si="7"/>
        <v>0</v>
      </c>
    </row>
    <row r="48" spans="1:21" ht="15" customHeight="1" outlineLevel="1">
      <c r="A48" s="96" t="s">
        <v>28</v>
      </c>
      <c r="B48" s="101"/>
      <c r="C48" s="101"/>
      <c r="D48" s="5"/>
      <c r="E48" s="5"/>
      <c r="F48" s="5"/>
      <c r="G48" s="5"/>
      <c r="H48" s="5"/>
      <c r="I48" s="5"/>
      <c r="J48" s="5"/>
      <c r="K48" s="5"/>
      <c r="L48" s="5"/>
      <c r="M48" s="5"/>
      <c r="N48" s="5"/>
      <c r="O48" s="5"/>
      <c r="P48" s="5"/>
      <c r="Q48" s="5"/>
      <c r="R48" s="5"/>
      <c r="S48" s="5"/>
      <c r="T48" s="5"/>
      <c r="U48" s="5"/>
    </row>
    <row r="49" spans="1:21" ht="15" customHeight="1" outlineLevel="1">
      <c r="A49" s="99" t="s">
        <v>29</v>
      </c>
      <c r="B49" s="158"/>
      <c r="C49" s="158"/>
      <c r="D49" s="97">
        <v>0</v>
      </c>
      <c r="E49" s="97">
        <v>0</v>
      </c>
      <c r="F49" s="97">
        <v>0</v>
      </c>
      <c r="G49" s="97">
        <v>0</v>
      </c>
      <c r="H49" s="97">
        <v>0</v>
      </c>
      <c r="I49" s="97">
        <v>0</v>
      </c>
      <c r="J49" s="97">
        <v>0</v>
      </c>
      <c r="K49" s="97">
        <v>0</v>
      </c>
      <c r="L49" s="97">
        <v>0</v>
      </c>
      <c r="M49" s="97">
        <v>0</v>
      </c>
      <c r="N49" s="97">
        <v>0</v>
      </c>
      <c r="O49" s="97">
        <v>0</v>
      </c>
      <c r="P49" s="97">
        <v>0</v>
      </c>
      <c r="Q49" s="97">
        <v>0</v>
      </c>
      <c r="R49" s="97">
        <v>0</v>
      </c>
      <c r="S49" s="97">
        <v>0</v>
      </c>
      <c r="T49" s="97">
        <v>0</v>
      </c>
      <c r="U49" s="97">
        <v>0</v>
      </c>
    </row>
    <row r="50" spans="1:21" ht="15" customHeight="1" outlineLevel="1">
      <c r="A50" s="99" t="s">
        <v>30</v>
      </c>
      <c r="B50" s="158"/>
      <c r="C50" s="158"/>
      <c r="D50" s="35">
        <v>0</v>
      </c>
      <c r="E50" s="35">
        <v>0</v>
      </c>
      <c r="F50" s="35">
        <v>0</v>
      </c>
      <c r="G50" s="35">
        <v>0</v>
      </c>
      <c r="H50" s="35">
        <v>0</v>
      </c>
      <c r="I50" s="35">
        <v>0</v>
      </c>
      <c r="J50" s="35">
        <v>0</v>
      </c>
      <c r="K50" s="35">
        <v>0</v>
      </c>
      <c r="L50" s="35">
        <v>0</v>
      </c>
      <c r="M50" s="35">
        <v>0</v>
      </c>
      <c r="N50" s="35">
        <v>0</v>
      </c>
      <c r="O50" s="35">
        <v>0</v>
      </c>
      <c r="P50" s="35">
        <v>0</v>
      </c>
      <c r="Q50" s="35">
        <v>0</v>
      </c>
      <c r="R50" s="35">
        <v>0</v>
      </c>
      <c r="S50" s="35">
        <v>0</v>
      </c>
      <c r="T50" s="35">
        <v>0</v>
      </c>
      <c r="U50" s="35">
        <v>0</v>
      </c>
    </row>
    <row r="51" spans="1:21" ht="15" customHeight="1" outlineLevel="1">
      <c r="A51" s="99" t="s">
        <v>31</v>
      </c>
      <c r="B51" s="158"/>
      <c r="C51" s="158"/>
      <c r="D51" s="35">
        <v>0</v>
      </c>
      <c r="E51" s="35">
        <v>0</v>
      </c>
      <c r="F51" s="35">
        <v>0</v>
      </c>
      <c r="G51" s="35">
        <v>0</v>
      </c>
      <c r="H51" s="35">
        <v>0</v>
      </c>
      <c r="I51" s="35">
        <v>0</v>
      </c>
      <c r="J51" s="35">
        <v>0</v>
      </c>
      <c r="K51" s="35">
        <v>0</v>
      </c>
      <c r="L51" s="35">
        <v>0</v>
      </c>
      <c r="M51" s="35">
        <v>0</v>
      </c>
      <c r="N51" s="35">
        <v>0</v>
      </c>
      <c r="O51" s="35">
        <v>0</v>
      </c>
      <c r="P51" s="35">
        <v>0</v>
      </c>
      <c r="Q51" s="35">
        <v>0</v>
      </c>
      <c r="R51" s="35">
        <v>0</v>
      </c>
      <c r="S51" s="35">
        <v>0</v>
      </c>
      <c r="T51" s="35">
        <v>0</v>
      </c>
      <c r="U51" s="35">
        <v>0</v>
      </c>
    </row>
    <row r="52" spans="1:21" ht="15" customHeight="1" outlineLevel="1">
      <c r="A52" s="99" t="s">
        <v>32</v>
      </c>
      <c r="B52" s="158"/>
      <c r="C52" s="158"/>
      <c r="D52" s="35">
        <v>0</v>
      </c>
      <c r="E52" s="35">
        <v>0</v>
      </c>
      <c r="F52" s="35">
        <v>0</v>
      </c>
      <c r="G52" s="35">
        <v>0</v>
      </c>
      <c r="H52" s="35">
        <v>0</v>
      </c>
      <c r="I52" s="35">
        <v>0</v>
      </c>
      <c r="J52" s="35">
        <v>0</v>
      </c>
      <c r="K52" s="35">
        <v>0</v>
      </c>
      <c r="L52" s="35">
        <v>0</v>
      </c>
      <c r="M52" s="35">
        <v>0</v>
      </c>
      <c r="N52" s="35">
        <v>0</v>
      </c>
      <c r="O52" s="35">
        <v>0</v>
      </c>
      <c r="P52" s="35">
        <v>0</v>
      </c>
      <c r="Q52" s="35">
        <v>0</v>
      </c>
      <c r="R52" s="35">
        <v>0</v>
      </c>
      <c r="S52" s="35">
        <v>0</v>
      </c>
      <c r="T52" s="35">
        <v>0</v>
      </c>
      <c r="U52" s="35">
        <v>0</v>
      </c>
    </row>
    <row r="53" spans="1:21" ht="15" customHeight="1" outlineLevel="1">
      <c r="A53" s="159" t="s">
        <v>15</v>
      </c>
      <c r="B53" s="158"/>
      <c r="C53" s="158"/>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row>
    <row r="54" spans="1:21" ht="15" customHeight="1" outlineLevel="1">
      <c r="A54" s="159" t="s">
        <v>16</v>
      </c>
      <c r="B54" s="158"/>
      <c r="C54" s="158"/>
      <c r="D54" s="35">
        <v>0</v>
      </c>
      <c r="E54" s="35">
        <v>0</v>
      </c>
      <c r="F54" s="35">
        <v>0</v>
      </c>
      <c r="G54" s="35">
        <v>0</v>
      </c>
      <c r="H54" s="35">
        <v>0</v>
      </c>
      <c r="I54" s="35">
        <v>0</v>
      </c>
      <c r="J54" s="35">
        <v>0</v>
      </c>
      <c r="K54" s="35">
        <v>0</v>
      </c>
      <c r="L54" s="35">
        <v>0</v>
      </c>
      <c r="M54" s="35">
        <v>0</v>
      </c>
      <c r="N54" s="35">
        <v>0</v>
      </c>
      <c r="O54" s="35">
        <v>0</v>
      </c>
      <c r="P54" s="35">
        <v>0</v>
      </c>
      <c r="Q54" s="35">
        <v>0</v>
      </c>
      <c r="R54" s="35">
        <v>0</v>
      </c>
      <c r="S54" s="35">
        <v>0</v>
      </c>
      <c r="T54" s="35">
        <v>0</v>
      </c>
      <c r="U54" s="35">
        <v>0</v>
      </c>
    </row>
    <row r="55" spans="1:21" ht="15" customHeight="1" outlineLevel="1">
      <c r="A55" s="159" t="s">
        <v>18</v>
      </c>
      <c r="B55" s="158"/>
      <c r="C55" s="158"/>
      <c r="D55" s="35">
        <v>0</v>
      </c>
      <c r="E55" s="35">
        <v>0</v>
      </c>
      <c r="F55" s="35">
        <v>0</v>
      </c>
      <c r="G55" s="35">
        <v>0</v>
      </c>
      <c r="H55" s="35">
        <v>0</v>
      </c>
      <c r="I55" s="35">
        <v>0</v>
      </c>
      <c r="J55" s="35">
        <v>0</v>
      </c>
      <c r="K55" s="35">
        <v>0</v>
      </c>
      <c r="L55" s="35">
        <v>0</v>
      </c>
      <c r="M55" s="35">
        <v>0</v>
      </c>
      <c r="N55" s="35">
        <v>0</v>
      </c>
      <c r="O55" s="35">
        <v>0</v>
      </c>
      <c r="P55" s="35">
        <v>0</v>
      </c>
      <c r="Q55" s="35">
        <v>0</v>
      </c>
      <c r="R55" s="35">
        <v>0</v>
      </c>
      <c r="S55" s="35">
        <v>0</v>
      </c>
      <c r="T55" s="35">
        <v>0</v>
      </c>
      <c r="U55" s="35">
        <v>0</v>
      </c>
    </row>
    <row r="56" spans="1:21" ht="15" customHeight="1" outlineLevel="1">
      <c r="A56" s="99" t="s">
        <v>19</v>
      </c>
      <c r="B56" s="158"/>
      <c r="C56" s="158"/>
      <c r="D56" s="35">
        <v>0</v>
      </c>
      <c r="E56" s="35">
        <v>0</v>
      </c>
      <c r="F56" s="35">
        <v>0</v>
      </c>
      <c r="G56" s="35">
        <v>0</v>
      </c>
      <c r="H56" s="35">
        <v>0</v>
      </c>
      <c r="I56" s="35">
        <v>0</v>
      </c>
      <c r="J56" s="35">
        <v>0</v>
      </c>
      <c r="K56" s="35">
        <v>0</v>
      </c>
      <c r="L56" s="35">
        <v>0</v>
      </c>
      <c r="M56" s="35">
        <v>0</v>
      </c>
      <c r="N56" s="35">
        <v>0</v>
      </c>
      <c r="O56" s="35">
        <v>0</v>
      </c>
      <c r="P56" s="35">
        <v>0</v>
      </c>
      <c r="Q56" s="35">
        <v>0</v>
      </c>
      <c r="R56" s="35">
        <v>0</v>
      </c>
      <c r="S56" s="35">
        <v>0</v>
      </c>
      <c r="T56" s="35">
        <v>0</v>
      </c>
      <c r="U56" s="35">
        <v>0</v>
      </c>
    </row>
    <row r="57" spans="1:21" ht="15.75" outlineLevel="1">
      <c r="A57" s="158"/>
      <c r="B57" s="4"/>
      <c r="C57" s="54" t="s">
        <v>12</v>
      </c>
      <c r="D57" s="98">
        <f>SUM(D49:D56)</f>
        <v>0</v>
      </c>
      <c r="E57" s="98">
        <f>SUM(E49:E56)</f>
        <v>0</v>
      </c>
      <c r="F57" s="98">
        <f t="shared" ref="F57:U57" si="8">SUM(F49:F56)</f>
        <v>0</v>
      </c>
      <c r="G57" s="98">
        <f t="shared" si="8"/>
        <v>0</v>
      </c>
      <c r="H57" s="98">
        <f t="shared" si="8"/>
        <v>0</v>
      </c>
      <c r="I57" s="98">
        <f t="shared" si="8"/>
        <v>0</v>
      </c>
      <c r="J57" s="98">
        <f t="shared" si="8"/>
        <v>0</v>
      </c>
      <c r="K57" s="98">
        <f t="shared" si="8"/>
        <v>0</v>
      </c>
      <c r="L57" s="98">
        <f t="shared" si="8"/>
        <v>0</v>
      </c>
      <c r="M57" s="98">
        <f t="shared" si="8"/>
        <v>0</v>
      </c>
      <c r="N57" s="98">
        <f t="shared" si="8"/>
        <v>0</v>
      </c>
      <c r="O57" s="98">
        <f t="shared" si="8"/>
        <v>0</v>
      </c>
      <c r="P57" s="98">
        <f t="shared" si="8"/>
        <v>0</v>
      </c>
      <c r="Q57" s="98">
        <f t="shared" si="8"/>
        <v>0</v>
      </c>
      <c r="R57" s="98">
        <f t="shared" si="8"/>
        <v>0</v>
      </c>
      <c r="S57" s="98">
        <f t="shared" si="8"/>
        <v>0</v>
      </c>
      <c r="T57" s="98">
        <f t="shared" si="8"/>
        <v>0</v>
      </c>
      <c r="U57" s="98">
        <f t="shared" si="8"/>
        <v>0</v>
      </c>
    </row>
    <row r="58" spans="1:21" ht="15" customHeight="1" outlineLevel="1">
      <c r="A58" s="96" t="s">
        <v>33</v>
      </c>
      <c r="B58" s="101"/>
      <c r="C58" s="101"/>
      <c r="D58" s="10"/>
      <c r="E58" s="10"/>
      <c r="F58" s="10"/>
      <c r="G58" s="10"/>
      <c r="H58" s="10"/>
      <c r="I58" s="10"/>
      <c r="J58" s="10"/>
      <c r="K58" s="10"/>
      <c r="L58" s="10"/>
      <c r="M58" s="10"/>
      <c r="N58" s="10"/>
      <c r="O58" s="10"/>
      <c r="P58" s="10"/>
      <c r="Q58" s="10"/>
      <c r="R58" s="10"/>
      <c r="S58" s="10"/>
      <c r="T58" s="10"/>
      <c r="U58" s="10"/>
    </row>
    <row r="59" spans="1:21" ht="15" customHeight="1" outlineLevel="1">
      <c r="A59" s="99" t="s">
        <v>34</v>
      </c>
      <c r="B59" s="158"/>
      <c r="C59" s="158"/>
      <c r="D59" s="35">
        <v>0</v>
      </c>
      <c r="E59" s="35">
        <v>0</v>
      </c>
      <c r="F59" s="35">
        <v>0</v>
      </c>
      <c r="G59" s="35">
        <v>0</v>
      </c>
      <c r="H59" s="35">
        <v>0</v>
      </c>
      <c r="I59" s="35">
        <v>0</v>
      </c>
      <c r="J59" s="35">
        <v>0</v>
      </c>
      <c r="K59" s="35">
        <v>0</v>
      </c>
      <c r="L59" s="35">
        <v>0</v>
      </c>
      <c r="M59" s="35">
        <v>0</v>
      </c>
      <c r="N59" s="35">
        <v>0</v>
      </c>
      <c r="O59" s="35">
        <v>0</v>
      </c>
      <c r="P59" s="35">
        <v>0</v>
      </c>
      <c r="Q59" s="35">
        <v>0</v>
      </c>
      <c r="R59" s="35">
        <v>0</v>
      </c>
      <c r="S59" s="35">
        <v>0</v>
      </c>
      <c r="T59" s="35">
        <v>0</v>
      </c>
      <c r="U59" s="35">
        <v>0</v>
      </c>
    </row>
    <row r="60" spans="1:21" ht="15" customHeight="1" outlineLevel="1">
      <c r="A60" s="99" t="s">
        <v>35</v>
      </c>
      <c r="B60" s="158"/>
      <c r="C60" s="158"/>
      <c r="D60" s="35">
        <v>0</v>
      </c>
      <c r="E60" s="35">
        <v>0</v>
      </c>
      <c r="F60" s="35">
        <v>0</v>
      </c>
      <c r="G60" s="35">
        <v>0</v>
      </c>
      <c r="H60" s="35">
        <v>0</v>
      </c>
      <c r="I60" s="35">
        <v>0</v>
      </c>
      <c r="J60" s="35">
        <v>0</v>
      </c>
      <c r="K60" s="35">
        <v>0</v>
      </c>
      <c r="L60" s="35">
        <v>0</v>
      </c>
      <c r="M60" s="35">
        <v>0</v>
      </c>
      <c r="N60" s="35">
        <v>0</v>
      </c>
      <c r="O60" s="35">
        <v>0</v>
      </c>
      <c r="P60" s="35">
        <v>0</v>
      </c>
      <c r="Q60" s="35">
        <v>0</v>
      </c>
      <c r="R60" s="35">
        <v>0</v>
      </c>
      <c r="S60" s="35">
        <v>0</v>
      </c>
      <c r="T60" s="35">
        <v>0</v>
      </c>
      <c r="U60" s="35">
        <v>0</v>
      </c>
    </row>
    <row r="61" spans="1:21" ht="15" customHeight="1" outlineLevel="1">
      <c r="A61" s="99" t="s">
        <v>25</v>
      </c>
      <c r="B61" s="158"/>
      <c r="C61" s="158"/>
      <c r="D61" s="35">
        <v>0</v>
      </c>
      <c r="E61" s="35">
        <v>0</v>
      </c>
      <c r="F61" s="35">
        <v>0</v>
      </c>
      <c r="G61" s="35">
        <v>0</v>
      </c>
      <c r="H61" s="35">
        <v>0</v>
      </c>
      <c r="I61" s="35">
        <v>0</v>
      </c>
      <c r="J61" s="35">
        <v>0</v>
      </c>
      <c r="K61" s="35">
        <v>0</v>
      </c>
      <c r="L61" s="35">
        <v>0</v>
      </c>
      <c r="M61" s="35">
        <v>0</v>
      </c>
      <c r="N61" s="35">
        <v>0</v>
      </c>
      <c r="O61" s="35">
        <v>0</v>
      </c>
      <c r="P61" s="35">
        <v>0</v>
      </c>
      <c r="Q61" s="35">
        <v>0</v>
      </c>
      <c r="R61" s="35">
        <v>0</v>
      </c>
      <c r="S61" s="35">
        <v>0</v>
      </c>
      <c r="T61" s="35">
        <v>0</v>
      </c>
      <c r="U61" s="35">
        <v>0</v>
      </c>
    </row>
    <row r="62" spans="1:21" ht="15" customHeight="1" outlineLevel="1">
      <c r="A62" s="99" t="s">
        <v>36</v>
      </c>
      <c r="B62" s="158"/>
      <c r="C62" s="158"/>
      <c r="D62" s="35">
        <v>0</v>
      </c>
      <c r="E62" s="35">
        <v>0</v>
      </c>
      <c r="F62" s="35">
        <v>0</v>
      </c>
      <c r="G62" s="35">
        <v>0</v>
      </c>
      <c r="H62" s="35">
        <v>0</v>
      </c>
      <c r="I62" s="35">
        <v>0</v>
      </c>
      <c r="J62" s="35">
        <v>0</v>
      </c>
      <c r="K62" s="35">
        <v>0</v>
      </c>
      <c r="L62" s="35">
        <v>0</v>
      </c>
      <c r="M62" s="35">
        <v>0</v>
      </c>
      <c r="N62" s="35">
        <v>0</v>
      </c>
      <c r="O62" s="35">
        <v>0</v>
      </c>
      <c r="P62" s="35">
        <v>0</v>
      </c>
      <c r="Q62" s="35">
        <v>0</v>
      </c>
      <c r="R62" s="35">
        <v>0</v>
      </c>
      <c r="S62" s="35">
        <v>0</v>
      </c>
      <c r="T62" s="35">
        <v>0</v>
      </c>
      <c r="U62" s="35">
        <v>0</v>
      </c>
    </row>
    <row r="63" spans="1:21" ht="15" customHeight="1" outlineLevel="1">
      <c r="A63" s="99" t="s">
        <v>26</v>
      </c>
      <c r="B63" s="158"/>
      <c r="C63" s="158"/>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row>
    <row r="64" spans="1:21" ht="15" customHeight="1" outlineLevel="1">
      <c r="A64" s="99" t="s">
        <v>37</v>
      </c>
      <c r="B64" s="158"/>
      <c r="C64" s="158"/>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row>
    <row r="65" spans="1:22" ht="15" customHeight="1" outlineLevel="1">
      <c r="A65" s="99" t="s">
        <v>38</v>
      </c>
      <c r="B65" s="158"/>
      <c r="C65" s="158"/>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row>
    <row r="66" spans="1:22" ht="15" customHeight="1" outlineLevel="1">
      <c r="A66" s="99" t="s">
        <v>39</v>
      </c>
      <c r="B66" s="158"/>
      <c r="C66" s="158"/>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row>
    <row r="67" spans="1:22" ht="15" customHeight="1" outlineLevel="1">
      <c r="A67" s="99" t="s">
        <v>40</v>
      </c>
      <c r="B67" s="158"/>
      <c r="C67" s="158"/>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row>
    <row r="68" spans="1:22" ht="15" customHeight="1" outlineLevel="1">
      <c r="A68" s="99" t="s">
        <v>41</v>
      </c>
      <c r="B68" s="158"/>
      <c r="C68" s="158"/>
      <c r="D68" s="35">
        <v>0</v>
      </c>
      <c r="E68" s="35">
        <v>0</v>
      </c>
      <c r="F68" s="35">
        <v>0</v>
      </c>
      <c r="G68" s="35">
        <v>0</v>
      </c>
      <c r="H68" s="35">
        <v>0</v>
      </c>
      <c r="I68" s="35">
        <v>0</v>
      </c>
      <c r="J68" s="35">
        <v>0</v>
      </c>
      <c r="K68" s="35">
        <v>0</v>
      </c>
      <c r="L68" s="35">
        <v>0</v>
      </c>
      <c r="M68" s="35">
        <v>0</v>
      </c>
      <c r="N68" s="35">
        <v>0</v>
      </c>
      <c r="O68" s="35">
        <v>0</v>
      </c>
      <c r="P68" s="35">
        <v>0</v>
      </c>
      <c r="Q68" s="35">
        <v>0</v>
      </c>
      <c r="R68" s="35">
        <v>0</v>
      </c>
      <c r="S68" s="35">
        <v>0</v>
      </c>
      <c r="T68" s="35">
        <v>0</v>
      </c>
      <c r="U68" s="35">
        <v>0</v>
      </c>
    </row>
    <row r="69" spans="1:22" ht="15" customHeight="1" outlineLevel="1">
      <c r="A69" s="159" t="s">
        <v>16</v>
      </c>
      <c r="B69" s="158"/>
      <c r="C69" s="158"/>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row>
    <row r="70" spans="1:22" ht="15" customHeight="1" outlineLevel="1">
      <c r="A70" s="159" t="s">
        <v>18</v>
      </c>
      <c r="B70" s="158"/>
      <c r="C70" s="158"/>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1:22" ht="15" customHeight="1" outlineLevel="1">
      <c r="A71" s="99" t="s">
        <v>19</v>
      </c>
      <c r="B71" s="158"/>
      <c r="C71" s="158"/>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1:22" ht="15.75" outlineLevel="1">
      <c r="A72" s="158"/>
      <c r="B72" s="4"/>
      <c r="C72" s="54" t="s">
        <v>12</v>
      </c>
      <c r="D72" s="98">
        <f>SUM(D59:D71)</f>
        <v>0</v>
      </c>
      <c r="E72" s="98">
        <f>SUM(E59:E71)</f>
        <v>0</v>
      </c>
      <c r="F72" s="98">
        <f t="shared" ref="F72:U72" si="9">SUM(F59:F71)</f>
        <v>0</v>
      </c>
      <c r="G72" s="98">
        <f t="shared" si="9"/>
        <v>0</v>
      </c>
      <c r="H72" s="98">
        <f t="shared" si="9"/>
        <v>0</v>
      </c>
      <c r="I72" s="98">
        <f t="shared" si="9"/>
        <v>0</v>
      </c>
      <c r="J72" s="98">
        <f t="shared" si="9"/>
        <v>0</v>
      </c>
      <c r="K72" s="98">
        <f t="shared" si="9"/>
        <v>0</v>
      </c>
      <c r="L72" s="98">
        <f t="shared" si="9"/>
        <v>0</v>
      </c>
      <c r="M72" s="98">
        <f t="shared" si="9"/>
        <v>0</v>
      </c>
      <c r="N72" s="98">
        <f t="shared" si="9"/>
        <v>0</v>
      </c>
      <c r="O72" s="98">
        <f t="shared" si="9"/>
        <v>0</v>
      </c>
      <c r="P72" s="98">
        <f t="shared" si="9"/>
        <v>0</v>
      </c>
      <c r="Q72" s="98">
        <f t="shared" si="9"/>
        <v>0</v>
      </c>
      <c r="R72" s="98">
        <f t="shared" si="9"/>
        <v>0</v>
      </c>
      <c r="S72" s="98">
        <f t="shared" si="9"/>
        <v>0</v>
      </c>
      <c r="T72" s="98">
        <f t="shared" si="9"/>
        <v>0</v>
      </c>
      <c r="U72" s="98">
        <f t="shared" si="9"/>
        <v>0</v>
      </c>
    </row>
    <row r="73" spans="1:22" ht="15.75" outlineLevel="1">
      <c r="A73" s="158"/>
      <c r="B73" s="4"/>
      <c r="C73" s="54"/>
      <c r="D73" s="10"/>
      <c r="E73" s="10"/>
      <c r="F73" s="10"/>
      <c r="G73" s="10"/>
      <c r="H73" s="10"/>
      <c r="I73" s="10"/>
      <c r="J73" s="10"/>
      <c r="K73" s="10"/>
      <c r="L73" s="10"/>
      <c r="M73" s="10"/>
      <c r="N73" s="10"/>
      <c r="O73" s="10"/>
      <c r="P73" s="10"/>
      <c r="Q73" s="10"/>
      <c r="R73" s="10"/>
      <c r="S73" s="10"/>
      <c r="T73" s="10"/>
      <c r="U73" s="10"/>
    </row>
    <row r="74" spans="1:22" ht="16.5" outlineLevel="1" thickBot="1">
      <c r="A74" s="65" t="s">
        <v>42</v>
      </c>
      <c r="B74" s="157"/>
      <c r="C74" s="64"/>
      <c r="D74" s="46">
        <f>D20+D27+D34+D36+D47+D57+D72</f>
        <v>0</v>
      </c>
      <c r="E74" s="46">
        <f>E20+E27+E34+E36+E47+E57+E72</f>
        <v>0</v>
      </c>
      <c r="F74" s="46">
        <f t="shared" ref="F74:U74" si="10">F20+F27+F34+F36+F47+F57+F72</f>
        <v>0</v>
      </c>
      <c r="G74" s="46">
        <f t="shared" si="10"/>
        <v>0</v>
      </c>
      <c r="H74" s="46">
        <f t="shared" si="10"/>
        <v>0</v>
      </c>
      <c r="I74" s="46">
        <f t="shared" si="10"/>
        <v>0</v>
      </c>
      <c r="J74" s="46">
        <f t="shared" si="10"/>
        <v>0</v>
      </c>
      <c r="K74" s="46">
        <f t="shared" si="10"/>
        <v>0</v>
      </c>
      <c r="L74" s="46">
        <f t="shared" si="10"/>
        <v>0</v>
      </c>
      <c r="M74" s="46">
        <f t="shared" si="10"/>
        <v>0</v>
      </c>
      <c r="N74" s="46">
        <f t="shared" si="10"/>
        <v>0</v>
      </c>
      <c r="O74" s="46">
        <f t="shared" si="10"/>
        <v>0</v>
      </c>
      <c r="P74" s="46">
        <f t="shared" si="10"/>
        <v>0</v>
      </c>
      <c r="Q74" s="46">
        <f t="shared" si="10"/>
        <v>0</v>
      </c>
      <c r="R74" s="46">
        <f t="shared" si="10"/>
        <v>0</v>
      </c>
      <c r="S74" s="46">
        <f t="shared" si="10"/>
        <v>0</v>
      </c>
      <c r="T74" s="46">
        <f t="shared" si="10"/>
        <v>0</v>
      </c>
      <c r="U74" s="46">
        <f t="shared" si="10"/>
        <v>0</v>
      </c>
    </row>
    <row r="75" spans="1:22" ht="15" customHeight="1" outlineLevel="1" thickTop="1">
      <c r="A75" s="99"/>
      <c r="B75" s="158"/>
      <c r="C75" s="158"/>
      <c r="D75" s="158"/>
      <c r="E75" s="158"/>
      <c r="F75" s="158"/>
      <c r="G75" s="158"/>
      <c r="H75" s="158"/>
      <c r="I75" s="158"/>
      <c r="J75" s="158"/>
      <c r="K75" s="158"/>
      <c r="L75" s="158"/>
      <c r="M75" s="158"/>
      <c r="N75" s="158"/>
      <c r="O75" s="158"/>
      <c r="P75" s="158"/>
      <c r="Q75" s="158"/>
      <c r="R75" s="158"/>
      <c r="S75" s="158"/>
      <c r="T75" s="158"/>
      <c r="U75" s="158"/>
      <c r="V75" s="158"/>
    </row>
    <row r="76" spans="1:22" s="3" customFormat="1" ht="15.75" outlineLevel="1">
      <c r="A76" s="103" t="s">
        <v>43</v>
      </c>
      <c r="B76" s="34"/>
      <c r="C76" s="34"/>
      <c r="D76" s="34"/>
      <c r="E76" s="34"/>
      <c r="F76" s="34"/>
      <c r="G76" s="34"/>
      <c r="H76" s="34"/>
      <c r="I76" s="34"/>
      <c r="J76" s="34"/>
      <c r="K76" s="34"/>
      <c r="L76" s="34"/>
      <c r="M76" s="34"/>
      <c r="N76" s="34"/>
      <c r="O76" s="34"/>
      <c r="P76" s="34"/>
      <c r="Q76" s="34"/>
      <c r="R76" s="34"/>
      <c r="S76" s="34"/>
      <c r="T76" s="34"/>
      <c r="U76" s="104"/>
      <c r="V76" s="1"/>
    </row>
    <row r="77" spans="1:22" ht="15.75" outlineLevel="1">
      <c r="A77" s="15" t="s">
        <v>44</v>
      </c>
      <c r="B77" s="158"/>
      <c r="C77" s="158"/>
      <c r="D77" s="10"/>
      <c r="E77" s="10"/>
      <c r="F77" s="10"/>
      <c r="G77" s="10"/>
      <c r="H77" s="10"/>
      <c r="I77" s="10"/>
      <c r="J77" s="10"/>
      <c r="K77" s="10"/>
      <c r="L77" s="10"/>
      <c r="M77" s="10"/>
      <c r="N77" s="10"/>
      <c r="O77" s="10"/>
      <c r="P77" s="10"/>
      <c r="Q77" s="10"/>
      <c r="R77" s="10"/>
      <c r="S77" s="10"/>
      <c r="T77" s="10"/>
      <c r="U77" s="10"/>
    </row>
    <row r="78" spans="1:22" ht="15.75" outlineLevel="1">
      <c r="A78" s="99" t="s">
        <v>45</v>
      </c>
      <c r="B78" s="158"/>
      <c r="C78" s="158"/>
      <c r="D78" s="35">
        <v>0</v>
      </c>
      <c r="E78" s="35">
        <v>0</v>
      </c>
      <c r="F78" s="35">
        <v>0</v>
      </c>
      <c r="G78" s="35">
        <v>0</v>
      </c>
      <c r="H78" s="35">
        <v>0</v>
      </c>
      <c r="I78" s="35">
        <v>0</v>
      </c>
      <c r="J78" s="35">
        <v>0</v>
      </c>
      <c r="K78" s="35">
        <v>0</v>
      </c>
      <c r="L78" s="35">
        <v>0</v>
      </c>
      <c r="M78" s="35">
        <v>0</v>
      </c>
      <c r="N78" s="35">
        <v>0</v>
      </c>
      <c r="O78" s="35">
        <v>0</v>
      </c>
      <c r="P78" s="35">
        <v>0</v>
      </c>
      <c r="Q78" s="35">
        <v>0</v>
      </c>
      <c r="R78" s="35">
        <v>0</v>
      </c>
      <c r="S78" s="35">
        <v>0</v>
      </c>
      <c r="T78" s="35">
        <v>0</v>
      </c>
      <c r="U78" s="35">
        <v>0</v>
      </c>
    </row>
    <row r="79" spans="1:22" ht="15.75" outlineLevel="1">
      <c r="A79" s="99" t="s">
        <v>46</v>
      </c>
      <c r="B79" s="158"/>
      <c r="C79" s="158"/>
      <c r="D79" s="35">
        <v>0</v>
      </c>
      <c r="E79" s="35">
        <v>0</v>
      </c>
      <c r="F79" s="35">
        <v>0</v>
      </c>
      <c r="G79" s="35">
        <v>0</v>
      </c>
      <c r="H79" s="35">
        <v>0</v>
      </c>
      <c r="I79" s="35">
        <v>0</v>
      </c>
      <c r="J79" s="35">
        <v>0</v>
      </c>
      <c r="K79" s="35">
        <v>0</v>
      </c>
      <c r="L79" s="35">
        <v>0</v>
      </c>
      <c r="M79" s="35">
        <v>0</v>
      </c>
      <c r="N79" s="35">
        <v>0</v>
      </c>
      <c r="O79" s="35">
        <v>0</v>
      </c>
      <c r="P79" s="35">
        <v>0</v>
      </c>
      <c r="Q79" s="35">
        <v>0</v>
      </c>
      <c r="R79" s="35">
        <v>0</v>
      </c>
      <c r="S79" s="35">
        <v>0</v>
      </c>
      <c r="T79" s="35">
        <v>0</v>
      </c>
      <c r="U79" s="35">
        <v>0</v>
      </c>
    </row>
    <row r="80" spans="1:22" ht="15.75" outlineLevel="1">
      <c r="A80" s="99" t="s">
        <v>47</v>
      </c>
      <c r="B80" s="158"/>
      <c r="C80" s="158"/>
      <c r="D80" s="35">
        <v>0</v>
      </c>
      <c r="E80" s="35">
        <v>0</v>
      </c>
      <c r="F80" s="35">
        <v>0</v>
      </c>
      <c r="G80" s="35">
        <v>0</v>
      </c>
      <c r="H80" s="35">
        <v>0</v>
      </c>
      <c r="I80" s="35">
        <v>0</v>
      </c>
      <c r="J80" s="35">
        <v>0</v>
      </c>
      <c r="K80" s="35">
        <v>0</v>
      </c>
      <c r="L80" s="35">
        <v>0</v>
      </c>
      <c r="M80" s="35">
        <v>0</v>
      </c>
      <c r="N80" s="35">
        <v>0</v>
      </c>
      <c r="O80" s="35">
        <v>0</v>
      </c>
      <c r="P80" s="35">
        <v>0</v>
      </c>
      <c r="Q80" s="35">
        <v>0</v>
      </c>
      <c r="R80" s="35">
        <v>0</v>
      </c>
      <c r="S80" s="35">
        <v>0</v>
      </c>
      <c r="T80" s="35">
        <v>0</v>
      </c>
      <c r="U80" s="35">
        <v>0</v>
      </c>
    </row>
    <row r="81" spans="1:21" ht="15.75" outlineLevel="1">
      <c r="A81" s="99" t="s">
        <v>48</v>
      </c>
      <c r="B81" s="158"/>
      <c r="C81" s="158"/>
      <c r="D81" s="35">
        <v>0</v>
      </c>
      <c r="E81" s="35">
        <v>0</v>
      </c>
      <c r="F81" s="35">
        <v>0</v>
      </c>
      <c r="G81" s="35">
        <v>0</v>
      </c>
      <c r="H81" s="35">
        <v>0</v>
      </c>
      <c r="I81" s="35">
        <v>0</v>
      </c>
      <c r="J81" s="35">
        <v>0</v>
      </c>
      <c r="K81" s="35">
        <v>0</v>
      </c>
      <c r="L81" s="35">
        <v>0</v>
      </c>
      <c r="M81" s="35">
        <v>0</v>
      </c>
      <c r="N81" s="35">
        <v>0</v>
      </c>
      <c r="O81" s="35">
        <v>0</v>
      </c>
      <c r="P81" s="35">
        <v>0</v>
      </c>
      <c r="Q81" s="35">
        <v>0</v>
      </c>
      <c r="R81" s="35">
        <v>0</v>
      </c>
      <c r="S81" s="35">
        <v>0</v>
      </c>
      <c r="T81" s="35">
        <v>0</v>
      </c>
      <c r="U81" s="35">
        <v>0</v>
      </c>
    </row>
    <row r="82" spans="1:21" ht="15.75" outlineLevel="1">
      <c r="A82" s="99" t="s">
        <v>49</v>
      </c>
      <c r="B82" s="158"/>
      <c r="C82" s="158"/>
      <c r="D82" s="35">
        <v>0</v>
      </c>
      <c r="E82" s="35">
        <v>0</v>
      </c>
      <c r="F82" s="35">
        <v>0</v>
      </c>
      <c r="G82" s="35">
        <v>0</v>
      </c>
      <c r="H82" s="35">
        <v>0</v>
      </c>
      <c r="I82" s="35">
        <v>0</v>
      </c>
      <c r="J82" s="35">
        <v>0</v>
      </c>
      <c r="K82" s="35">
        <v>0</v>
      </c>
      <c r="L82" s="35">
        <v>0</v>
      </c>
      <c r="M82" s="35">
        <v>0</v>
      </c>
      <c r="N82" s="35">
        <v>0</v>
      </c>
      <c r="O82" s="35">
        <v>0</v>
      </c>
      <c r="P82" s="35">
        <v>0</v>
      </c>
      <c r="Q82" s="35">
        <v>0</v>
      </c>
      <c r="R82" s="35">
        <v>0</v>
      </c>
      <c r="S82" s="35">
        <v>0</v>
      </c>
      <c r="T82" s="35">
        <v>0</v>
      </c>
      <c r="U82" s="35">
        <v>0</v>
      </c>
    </row>
    <row r="83" spans="1:21" ht="15.75" outlineLevel="1">
      <c r="A83" s="158"/>
      <c r="B83" s="4"/>
      <c r="C83" s="54" t="s">
        <v>12</v>
      </c>
      <c r="D83" s="98">
        <f>SUM(D78:D82)</f>
        <v>0</v>
      </c>
      <c r="E83" s="98">
        <f t="shared" ref="E83:U83" si="11">SUM(E78:E82)</f>
        <v>0</v>
      </c>
      <c r="F83" s="98">
        <f t="shared" si="11"/>
        <v>0</v>
      </c>
      <c r="G83" s="98">
        <f t="shared" si="11"/>
        <v>0</v>
      </c>
      <c r="H83" s="98">
        <f t="shared" si="11"/>
        <v>0</v>
      </c>
      <c r="I83" s="98">
        <f t="shared" si="11"/>
        <v>0</v>
      </c>
      <c r="J83" s="98">
        <f t="shared" si="11"/>
        <v>0</v>
      </c>
      <c r="K83" s="98">
        <f t="shared" si="11"/>
        <v>0</v>
      </c>
      <c r="L83" s="98">
        <f t="shared" si="11"/>
        <v>0</v>
      </c>
      <c r="M83" s="98">
        <f t="shared" si="11"/>
        <v>0</v>
      </c>
      <c r="N83" s="98">
        <f t="shared" si="11"/>
        <v>0</v>
      </c>
      <c r="O83" s="98">
        <f t="shared" si="11"/>
        <v>0</v>
      </c>
      <c r="P83" s="98">
        <f t="shared" si="11"/>
        <v>0</v>
      </c>
      <c r="Q83" s="98">
        <f t="shared" si="11"/>
        <v>0</v>
      </c>
      <c r="R83" s="98">
        <f t="shared" si="11"/>
        <v>0</v>
      </c>
      <c r="S83" s="98">
        <f t="shared" si="11"/>
        <v>0</v>
      </c>
      <c r="T83" s="98">
        <f t="shared" si="11"/>
        <v>0</v>
      </c>
      <c r="U83" s="98">
        <f t="shared" si="11"/>
        <v>0</v>
      </c>
    </row>
    <row r="84" spans="1:21" ht="15.75" outlineLevel="1">
      <c r="A84" s="15" t="s">
        <v>50</v>
      </c>
      <c r="B84" s="158"/>
      <c r="C84" s="158"/>
      <c r="D84" s="160"/>
      <c r="E84" s="160"/>
      <c r="F84" s="160"/>
      <c r="G84" s="160"/>
      <c r="H84" s="160"/>
      <c r="I84" s="160"/>
      <c r="J84" s="160"/>
      <c r="K84" s="160"/>
      <c r="L84" s="160"/>
      <c r="M84" s="160"/>
      <c r="N84" s="160"/>
      <c r="O84" s="160"/>
      <c r="P84" s="160"/>
      <c r="Q84" s="160"/>
      <c r="R84" s="160"/>
      <c r="S84" s="160"/>
      <c r="T84" s="160"/>
      <c r="U84" s="160"/>
    </row>
    <row r="85" spans="1:21" ht="15.75" outlineLevel="1">
      <c r="A85" s="99" t="s">
        <v>45</v>
      </c>
      <c r="B85" s="158"/>
      <c r="C85" s="158"/>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1:21" ht="15.75" outlineLevel="1">
      <c r="A86" s="99" t="s">
        <v>51</v>
      </c>
      <c r="B86" s="158"/>
      <c r="C86" s="158"/>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1:21" ht="15.75" outlineLevel="1">
      <c r="A87" s="99" t="s">
        <v>47</v>
      </c>
      <c r="B87" s="158"/>
      <c r="C87" s="158"/>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1:21" ht="15.75" outlineLevel="1">
      <c r="A88" s="99" t="s">
        <v>48</v>
      </c>
      <c r="B88" s="158"/>
      <c r="C88" s="158"/>
      <c r="D88" s="35">
        <v>0</v>
      </c>
      <c r="E88" s="35">
        <v>0</v>
      </c>
      <c r="F88" s="35">
        <v>0</v>
      </c>
      <c r="G88" s="35">
        <v>0</v>
      </c>
      <c r="H88" s="35">
        <v>0</v>
      </c>
      <c r="I88" s="35">
        <v>0</v>
      </c>
      <c r="J88" s="35">
        <v>0</v>
      </c>
      <c r="K88" s="35">
        <v>0</v>
      </c>
      <c r="L88" s="35">
        <v>0</v>
      </c>
      <c r="M88" s="35">
        <v>0</v>
      </c>
      <c r="N88" s="35">
        <v>0</v>
      </c>
      <c r="O88" s="35">
        <v>0</v>
      </c>
      <c r="P88" s="35">
        <v>0</v>
      </c>
      <c r="Q88" s="35">
        <v>0</v>
      </c>
      <c r="R88" s="35">
        <v>0</v>
      </c>
      <c r="S88" s="35">
        <v>0</v>
      </c>
      <c r="T88" s="35">
        <v>0</v>
      </c>
      <c r="U88" s="35">
        <v>0</v>
      </c>
    </row>
    <row r="89" spans="1:21" ht="15.75" outlineLevel="1">
      <c r="A89" s="99" t="s">
        <v>49</v>
      </c>
      <c r="B89" s="158"/>
      <c r="C89" s="158"/>
      <c r="D89" s="35">
        <v>0</v>
      </c>
      <c r="E89" s="35">
        <v>0</v>
      </c>
      <c r="F89" s="35">
        <v>0</v>
      </c>
      <c r="G89" s="35">
        <v>0</v>
      </c>
      <c r="H89" s="35">
        <v>0</v>
      </c>
      <c r="I89" s="35">
        <v>0</v>
      </c>
      <c r="J89" s="35">
        <v>0</v>
      </c>
      <c r="K89" s="35">
        <v>0</v>
      </c>
      <c r="L89" s="35">
        <v>0</v>
      </c>
      <c r="M89" s="35">
        <v>0</v>
      </c>
      <c r="N89" s="35">
        <v>0</v>
      </c>
      <c r="O89" s="35">
        <v>0</v>
      </c>
      <c r="P89" s="35">
        <v>0</v>
      </c>
      <c r="Q89" s="35">
        <v>0</v>
      </c>
      <c r="R89" s="35">
        <v>0</v>
      </c>
      <c r="S89" s="35">
        <v>0</v>
      </c>
      <c r="T89" s="35">
        <v>0</v>
      </c>
      <c r="U89" s="35">
        <v>0</v>
      </c>
    </row>
    <row r="90" spans="1:21" ht="15.75" outlineLevel="1">
      <c r="A90" s="158"/>
      <c r="B90" s="4"/>
      <c r="C90" s="54" t="s">
        <v>12</v>
      </c>
      <c r="D90" s="98">
        <f>SUM(D85:D89)</f>
        <v>0</v>
      </c>
      <c r="E90" s="98">
        <f t="shared" ref="E90:U90" si="12">SUM(E85:E89)</f>
        <v>0</v>
      </c>
      <c r="F90" s="98">
        <f t="shared" si="12"/>
        <v>0</v>
      </c>
      <c r="G90" s="98">
        <f t="shared" si="12"/>
        <v>0</v>
      </c>
      <c r="H90" s="98">
        <f t="shared" si="12"/>
        <v>0</v>
      </c>
      <c r="I90" s="98">
        <f t="shared" si="12"/>
        <v>0</v>
      </c>
      <c r="J90" s="98">
        <f t="shared" si="12"/>
        <v>0</v>
      </c>
      <c r="K90" s="98">
        <f t="shared" si="12"/>
        <v>0</v>
      </c>
      <c r="L90" s="98">
        <f t="shared" si="12"/>
        <v>0</v>
      </c>
      <c r="M90" s="98">
        <f t="shared" si="12"/>
        <v>0</v>
      </c>
      <c r="N90" s="98">
        <f t="shared" si="12"/>
        <v>0</v>
      </c>
      <c r="O90" s="98">
        <f t="shared" si="12"/>
        <v>0</v>
      </c>
      <c r="P90" s="98">
        <f t="shared" si="12"/>
        <v>0</v>
      </c>
      <c r="Q90" s="98">
        <f t="shared" si="12"/>
        <v>0</v>
      </c>
      <c r="R90" s="98">
        <f t="shared" si="12"/>
        <v>0</v>
      </c>
      <c r="S90" s="98">
        <f t="shared" si="12"/>
        <v>0</v>
      </c>
      <c r="T90" s="98">
        <f t="shared" si="12"/>
        <v>0</v>
      </c>
      <c r="U90" s="98">
        <f t="shared" si="12"/>
        <v>0</v>
      </c>
    </row>
    <row r="91" spans="1:21" ht="15.75" outlineLevel="1">
      <c r="A91" s="158"/>
      <c r="B91" s="4"/>
      <c r="C91" s="54"/>
      <c r="D91" s="13"/>
      <c r="E91" s="13"/>
      <c r="F91" s="13"/>
      <c r="G91" s="13"/>
      <c r="H91" s="13"/>
      <c r="I91" s="13"/>
      <c r="J91" s="13"/>
      <c r="K91" s="13"/>
      <c r="L91" s="13"/>
      <c r="M91" s="13"/>
      <c r="N91" s="13"/>
      <c r="O91" s="13"/>
      <c r="P91" s="13"/>
      <c r="Q91" s="13"/>
      <c r="R91" s="13"/>
      <c r="S91" s="13"/>
      <c r="T91" s="13"/>
      <c r="U91" s="13"/>
    </row>
    <row r="92" spans="1:21" ht="16.5" outlineLevel="1" thickBot="1">
      <c r="A92" s="65" t="s">
        <v>52</v>
      </c>
      <c r="B92" s="157"/>
      <c r="C92" s="64"/>
      <c r="D92" s="46">
        <f>D90+D83</f>
        <v>0</v>
      </c>
      <c r="E92" s="46">
        <f t="shared" ref="E92:U92" si="13">E90+E83</f>
        <v>0</v>
      </c>
      <c r="F92" s="46">
        <f t="shared" si="13"/>
        <v>0</v>
      </c>
      <c r="G92" s="46">
        <f t="shared" si="13"/>
        <v>0</v>
      </c>
      <c r="H92" s="46">
        <f t="shared" si="13"/>
        <v>0</v>
      </c>
      <c r="I92" s="46">
        <f t="shared" si="13"/>
        <v>0</v>
      </c>
      <c r="J92" s="46">
        <f t="shared" si="13"/>
        <v>0</v>
      </c>
      <c r="K92" s="46">
        <f t="shared" si="13"/>
        <v>0</v>
      </c>
      <c r="L92" s="46">
        <f t="shared" si="13"/>
        <v>0</v>
      </c>
      <c r="M92" s="46">
        <f t="shared" si="13"/>
        <v>0</v>
      </c>
      <c r="N92" s="46">
        <f t="shared" si="13"/>
        <v>0</v>
      </c>
      <c r="O92" s="46">
        <f t="shared" si="13"/>
        <v>0</v>
      </c>
      <c r="P92" s="46">
        <f t="shared" si="13"/>
        <v>0</v>
      </c>
      <c r="Q92" s="46">
        <f t="shared" si="13"/>
        <v>0</v>
      </c>
      <c r="R92" s="46">
        <f t="shared" si="13"/>
        <v>0</v>
      </c>
      <c r="S92" s="46">
        <f t="shared" si="13"/>
        <v>0</v>
      </c>
      <c r="T92" s="46">
        <f t="shared" si="13"/>
        <v>0</v>
      </c>
      <c r="U92" s="46">
        <f t="shared" si="13"/>
        <v>0</v>
      </c>
    </row>
    <row r="93" spans="1:21" ht="16.5" outlineLevel="1" thickTop="1">
      <c r="A93" s="158"/>
      <c r="B93" s="4"/>
      <c r="C93" s="54"/>
      <c r="D93" s="13"/>
      <c r="E93" s="13"/>
      <c r="F93" s="13"/>
      <c r="G93" s="13"/>
      <c r="H93" s="13"/>
      <c r="I93" s="13"/>
      <c r="J93" s="13"/>
      <c r="K93" s="13"/>
      <c r="L93" s="13"/>
      <c r="M93" s="13"/>
      <c r="N93" s="13"/>
      <c r="O93" s="13"/>
      <c r="P93" s="13"/>
      <c r="Q93" s="13"/>
      <c r="R93" s="13"/>
      <c r="S93" s="13"/>
      <c r="T93" s="13"/>
      <c r="U93" s="13"/>
    </row>
    <row r="94" spans="1:21" ht="15" customHeight="1" outlineLevel="1">
      <c r="A94" s="103" t="s">
        <v>53</v>
      </c>
      <c r="B94" s="34"/>
      <c r="C94" s="34"/>
      <c r="D94" s="34"/>
      <c r="E94" s="34"/>
      <c r="F94" s="34"/>
      <c r="G94" s="34"/>
      <c r="H94" s="34"/>
      <c r="I94" s="34"/>
      <c r="J94" s="34"/>
      <c r="K94" s="34"/>
      <c r="L94" s="34"/>
      <c r="M94" s="34"/>
      <c r="N94" s="34"/>
      <c r="O94" s="34"/>
      <c r="P94" s="34"/>
      <c r="Q94" s="34"/>
      <c r="R94" s="34"/>
      <c r="S94" s="34"/>
      <c r="T94" s="34"/>
      <c r="U94" s="104"/>
    </row>
    <row r="95" spans="1:21" ht="15" customHeight="1" outlineLevel="1">
      <c r="A95" s="15" t="s">
        <v>54</v>
      </c>
      <c r="B95" s="89"/>
      <c r="C95" s="89"/>
      <c r="D95" s="160"/>
      <c r="E95" s="160"/>
      <c r="F95" s="160"/>
      <c r="G95" s="160"/>
      <c r="H95" s="160"/>
      <c r="I95" s="160"/>
      <c r="J95" s="160"/>
      <c r="K95" s="160"/>
      <c r="L95" s="160"/>
      <c r="M95" s="160"/>
      <c r="N95" s="160"/>
      <c r="O95" s="160"/>
      <c r="P95" s="160"/>
      <c r="Q95" s="160"/>
      <c r="R95" s="160"/>
      <c r="S95" s="160"/>
      <c r="T95" s="160"/>
      <c r="U95" s="160"/>
    </row>
    <row r="96" spans="1:21" ht="15" customHeight="1" outlineLevel="1">
      <c r="A96" s="159" t="s">
        <v>55</v>
      </c>
      <c r="B96" s="89"/>
      <c r="C96" s="89"/>
      <c r="D96" s="35">
        <v>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row>
    <row r="97" spans="1:24" ht="15" customHeight="1" outlineLevel="1">
      <c r="A97" s="159" t="s">
        <v>56</v>
      </c>
      <c r="B97" s="89"/>
      <c r="C97" s="89"/>
      <c r="D97" s="35">
        <v>0</v>
      </c>
      <c r="E97" s="35">
        <v>0</v>
      </c>
      <c r="F97" s="35">
        <v>0</v>
      </c>
      <c r="G97" s="35">
        <v>0</v>
      </c>
      <c r="H97" s="35">
        <v>0</v>
      </c>
      <c r="I97" s="35">
        <v>0</v>
      </c>
      <c r="J97" s="35">
        <v>0</v>
      </c>
      <c r="K97" s="35">
        <v>0</v>
      </c>
      <c r="L97" s="35">
        <v>0</v>
      </c>
      <c r="M97" s="35">
        <v>0</v>
      </c>
      <c r="N97" s="35">
        <v>0</v>
      </c>
      <c r="O97" s="35">
        <v>0</v>
      </c>
      <c r="P97" s="35">
        <v>0</v>
      </c>
      <c r="Q97" s="35">
        <v>0</v>
      </c>
      <c r="R97" s="35">
        <v>0</v>
      </c>
      <c r="S97" s="35">
        <v>0</v>
      </c>
      <c r="T97" s="35">
        <v>0</v>
      </c>
      <c r="U97" s="35">
        <v>0</v>
      </c>
    </row>
    <row r="98" spans="1:24" ht="15" customHeight="1" outlineLevel="1">
      <c r="A98" s="159" t="s">
        <v>57</v>
      </c>
      <c r="B98" s="89"/>
      <c r="C98" s="89"/>
      <c r="D98" s="35">
        <v>0</v>
      </c>
      <c r="E98" s="35">
        <v>0</v>
      </c>
      <c r="F98" s="35">
        <v>0</v>
      </c>
      <c r="G98" s="35">
        <v>0</v>
      </c>
      <c r="H98" s="35">
        <v>0</v>
      </c>
      <c r="I98" s="35">
        <v>0</v>
      </c>
      <c r="J98" s="35">
        <v>0</v>
      </c>
      <c r="K98" s="35">
        <v>0</v>
      </c>
      <c r="L98" s="35">
        <v>0</v>
      </c>
      <c r="M98" s="35">
        <v>0</v>
      </c>
      <c r="N98" s="35">
        <v>0</v>
      </c>
      <c r="O98" s="35">
        <v>0</v>
      </c>
      <c r="P98" s="35">
        <v>0</v>
      </c>
      <c r="Q98" s="35">
        <v>0</v>
      </c>
      <c r="R98" s="35">
        <v>0</v>
      </c>
      <c r="S98" s="35">
        <v>0</v>
      </c>
      <c r="T98" s="35">
        <v>0</v>
      </c>
      <c r="U98" s="35">
        <v>0</v>
      </c>
    </row>
    <row r="99" spans="1:24" ht="15" customHeight="1" outlineLevel="1">
      <c r="A99" s="159" t="s">
        <v>58</v>
      </c>
      <c r="B99" s="89"/>
      <c r="C99" s="89"/>
      <c r="D99" s="35">
        <v>0</v>
      </c>
      <c r="E99" s="35">
        <v>0</v>
      </c>
      <c r="F99" s="35">
        <v>0</v>
      </c>
      <c r="G99" s="35">
        <v>0</v>
      </c>
      <c r="H99" s="35">
        <v>0</v>
      </c>
      <c r="I99" s="35">
        <v>0</v>
      </c>
      <c r="J99" s="35">
        <v>0</v>
      </c>
      <c r="K99" s="35">
        <v>0</v>
      </c>
      <c r="L99" s="35">
        <v>0</v>
      </c>
      <c r="M99" s="35">
        <v>0</v>
      </c>
      <c r="N99" s="35">
        <v>0</v>
      </c>
      <c r="O99" s="35">
        <v>0</v>
      </c>
      <c r="P99" s="35">
        <v>0</v>
      </c>
      <c r="Q99" s="35">
        <v>0</v>
      </c>
      <c r="R99" s="35">
        <v>0</v>
      </c>
      <c r="S99" s="35">
        <v>0</v>
      </c>
      <c r="T99" s="35">
        <v>0</v>
      </c>
      <c r="U99" s="35">
        <v>0</v>
      </c>
      <c r="V99" s="105"/>
      <c r="W99" s="105"/>
      <c r="X99" s="105"/>
    </row>
    <row r="100" spans="1:24" ht="15.75" outlineLevel="1">
      <c r="A100" s="158"/>
      <c r="B100" s="4"/>
      <c r="C100" s="54" t="s">
        <v>12</v>
      </c>
      <c r="D100" s="98">
        <f>SUM(D96:D99)</f>
        <v>0</v>
      </c>
      <c r="E100" s="98">
        <f>SUM(E96:E99)</f>
        <v>0</v>
      </c>
      <c r="F100" s="98">
        <f t="shared" ref="F100:U100" si="14">SUM(F96:F99)</f>
        <v>0</v>
      </c>
      <c r="G100" s="98">
        <f t="shared" si="14"/>
        <v>0</v>
      </c>
      <c r="H100" s="98">
        <f t="shared" si="14"/>
        <v>0</v>
      </c>
      <c r="I100" s="98">
        <f t="shared" si="14"/>
        <v>0</v>
      </c>
      <c r="J100" s="98">
        <f t="shared" si="14"/>
        <v>0</v>
      </c>
      <c r="K100" s="98">
        <f t="shared" si="14"/>
        <v>0</v>
      </c>
      <c r="L100" s="98">
        <f t="shared" si="14"/>
        <v>0</v>
      </c>
      <c r="M100" s="98">
        <f t="shared" si="14"/>
        <v>0</v>
      </c>
      <c r="N100" s="98">
        <f t="shared" si="14"/>
        <v>0</v>
      </c>
      <c r="O100" s="98">
        <f t="shared" si="14"/>
        <v>0</v>
      </c>
      <c r="P100" s="98">
        <f t="shared" si="14"/>
        <v>0</v>
      </c>
      <c r="Q100" s="98">
        <f t="shared" si="14"/>
        <v>0</v>
      </c>
      <c r="R100" s="98">
        <f t="shared" si="14"/>
        <v>0</v>
      </c>
      <c r="S100" s="98">
        <f t="shared" si="14"/>
        <v>0</v>
      </c>
      <c r="T100" s="98">
        <f t="shared" si="14"/>
        <v>0</v>
      </c>
      <c r="U100" s="98">
        <f t="shared" si="14"/>
        <v>0</v>
      </c>
    </row>
    <row r="101" spans="1:24" ht="15" customHeight="1" outlineLevel="1">
      <c r="A101" s="15" t="s">
        <v>59</v>
      </c>
      <c r="B101" s="89"/>
      <c r="C101" s="89"/>
      <c r="D101" s="160"/>
      <c r="E101" s="160"/>
      <c r="F101" s="160"/>
      <c r="G101" s="160"/>
      <c r="H101" s="160"/>
      <c r="I101" s="160"/>
      <c r="J101" s="160"/>
      <c r="K101" s="160"/>
      <c r="L101" s="160"/>
      <c r="M101" s="160"/>
      <c r="N101" s="160"/>
      <c r="O101" s="160"/>
      <c r="P101" s="160"/>
      <c r="Q101" s="160"/>
      <c r="R101" s="160"/>
      <c r="S101" s="160"/>
      <c r="T101" s="160"/>
      <c r="U101" s="160"/>
      <c r="V101" s="105"/>
      <c r="W101" s="105"/>
      <c r="X101" s="105"/>
    </row>
    <row r="102" spans="1:24" ht="15" customHeight="1" outlineLevel="1">
      <c r="A102" s="159" t="s">
        <v>60</v>
      </c>
      <c r="B102" s="89"/>
      <c r="C102" s="89"/>
      <c r="D102" s="35">
        <v>0</v>
      </c>
      <c r="E102" s="35">
        <v>0</v>
      </c>
      <c r="F102" s="35">
        <v>0</v>
      </c>
      <c r="G102" s="35">
        <v>0</v>
      </c>
      <c r="H102" s="35">
        <v>0</v>
      </c>
      <c r="I102" s="35">
        <v>0</v>
      </c>
      <c r="J102" s="35">
        <v>0</v>
      </c>
      <c r="K102" s="35">
        <v>0</v>
      </c>
      <c r="L102" s="35">
        <v>0</v>
      </c>
      <c r="M102" s="35">
        <v>0</v>
      </c>
      <c r="N102" s="35">
        <v>0</v>
      </c>
      <c r="O102" s="35">
        <v>0</v>
      </c>
      <c r="P102" s="35">
        <v>0</v>
      </c>
      <c r="Q102" s="35">
        <v>0</v>
      </c>
      <c r="R102" s="35">
        <v>0</v>
      </c>
      <c r="S102" s="35">
        <v>0</v>
      </c>
      <c r="T102" s="35">
        <v>0</v>
      </c>
      <c r="U102" s="35">
        <v>0</v>
      </c>
    </row>
    <row r="103" spans="1:24" ht="15" customHeight="1" outlineLevel="1">
      <c r="A103" s="159" t="s">
        <v>61</v>
      </c>
      <c r="B103" s="89"/>
      <c r="C103" s="89"/>
      <c r="D103" s="35">
        <v>0</v>
      </c>
      <c r="E103" s="35">
        <v>0</v>
      </c>
      <c r="F103" s="35">
        <v>0</v>
      </c>
      <c r="G103" s="35">
        <v>0</v>
      </c>
      <c r="H103" s="35">
        <v>0</v>
      </c>
      <c r="I103" s="35">
        <v>0</v>
      </c>
      <c r="J103" s="35">
        <v>0</v>
      </c>
      <c r="K103" s="35">
        <v>0</v>
      </c>
      <c r="L103" s="35">
        <v>0</v>
      </c>
      <c r="M103" s="35">
        <v>0</v>
      </c>
      <c r="N103" s="35">
        <v>0</v>
      </c>
      <c r="O103" s="35">
        <v>0</v>
      </c>
      <c r="P103" s="35">
        <v>0</v>
      </c>
      <c r="Q103" s="35">
        <v>0</v>
      </c>
      <c r="R103" s="35">
        <v>0</v>
      </c>
      <c r="S103" s="35">
        <v>0</v>
      </c>
      <c r="T103" s="35">
        <v>0</v>
      </c>
      <c r="U103" s="35">
        <v>0</v>
      </c>
    </row>
    <row r="104" spans="1:24" ht="15" customHeight="1" outlineLevel="1">
      <c r="A104" s="159" t="s">
        <v>62</v>
      </c>
      <c r="B104" s="89"/>
      <c r="C104" s="89"/>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row>
    <row r="105" spans="1:24" ht="15.75" outlineLevel="1">
      <c r="A105" s="158"/>
      <c r="B105" s="4"/>
      <c r="C105" s="54" t="s">
        <v>12</v>
      </c>
      <c r="D105" s="98">
        <f>SUM(D102:D104)</f>
        <v>0</v>
      </c>
      <c r="E105" s="98">
        <f>SUM(E102:E104)</f>
        <v>0</v>
      </c>
      <c r="F105" s="98">
        <f t="shared" ref="F105:U105" si="15">SUM(F102:F104)</f>
        <v>0</v>
      </c>
      <c r="G105" s="98">
        <f t="shared" si="15"/>
        <v>0</v>
      </c>
      <c r="H105" s="98">
        <f t="shared" si="15"/>
        <v>0</v>
      </c>
      <c r="I105" s="98">
        <f t="shared" si="15"/>
        <v>0</v>
      </c>
      <c r="J105" s="98">
        <f t="shared" si="15"/>
        <v>0</v>
      </c>
      <c r="K105" s="98">
        <f t="shared" si="15"/>
        <v>0</v>
      </c>
      <c r="L105" s="98">
        <f t="shared" si="15"/>
        <v>0</v>
      </c>
      <c r="M105" s="98">
        <f t="shared" si="15"/>
        <v>0</v>
      </c>
      <c r="N105" s="98">
        <f t="shared" si="15"/>
        <v>0</v>
      </c>
      <c r="O105" s="98">
        <f t="shared" si="15"/>
        <v>0</v>
      </c>
      <c r="P105" s="98">
        <f t="shared" si="15"/>
        <v>0</v>
      </c>
      <c r="Q105" s="98">
        <f t="shared" si="15"/>
        <v>0</v>
      </c>
      <c r="R105" s="98">
        <f t="shared" si="15"/>
        <v>0</v>
      </c>
      <c r="S105" s="98">
        <f t="shared" si="15"/>
        <v>0</v>
      </c>
      <c r="T105" s="98">
        <f t="shared" si="15"/>
        <v>0</v>
      </c>
      <c r="U105" s="98">
        <f t="shared" si="15"/>
        <v>0</v>
      </c>
    </row>
    <row r="106" spans="1:24" ht="15.75" outlineLevel="1">
      <c r="A106" s="158"/>
      <c r="B106" s="4"/>
      <c r="C106" s="54"/>
      <c r="D106" s="13"/>
      <c r="E106" s="13"/>
      <c r="F106" s="13"/>
      <c r="G106" s="13"/>
      <c r="H106" s="13"/>
      <c r="I106" s="13"/>
      <c r="J106" s="13"/>
      <c r="K106" s="13"/>
      <c r="L106" s="13"/>
      <c r="M106" s="13"/>
      <c r="N106" s="13"/>
      <c r="O106" s="13"/>
      <c r="P106" s="13"/>
      <c r="Q106" s="13"/>
      <c r="R106" s="13"/>
      <c r="S106" s="13"/>
      <c r="T106" s="13"/>
      <c r="U106" s="13"/>
    </row>
    <row r="107" spans="1:24" ht="16.5" outlineLevel="1" thickBot="1">
      <c r="A107" s="65" t="s">
        <v>63</v>
      </c>
      <c r="B107" s="157"/>
      <c r="C107" s="64"/>
      <c r="D107" s="46">
        <f>D100+D105</f>
        <v>0</v>
      </c>
      <c r="E107" s="46">
        <f>E100+E105</f>
        <v>0</v>
      </c>
      <c r="F107" s="46">
        <f t="shared" ref="F107:U107" si="16">F100+F105</f>
        <v>0</v>
      </c>
      <c r="G107" s="46">
        <f t="shared" si="16"/>
        <v>0</v>
      </c>
      <c r="H107" s="46">
        <f t="shared" si="16"/>
        <v>0</v>
      </c>
      <c r="I107" s="46">
        <f t="shared" si="16"/>
        <v>0</v>
      </c>
      <c r="J107" s="46">
        <f t="shared" si="16"/>
        <v>0</v>
      </c>
      <c r="K107" s="46">
        <f t="shared" si="16"/>
        <v>0</v>
      </c>
      <c r="L107" s="46">
        <f t="shared" si="16"/>
        <v>0</v>
      </c>
      <c r="M107" s="46">
        <f t="shared" si="16"/>
        <v>0</v>
      </c>
      <c r="N107" s="46">
        <f t="shared" si="16"/>
        <v>0</v>
      </c>
      <c r="O107" s="46">
        <f t="shared" si="16"/>
        <v>0</v>
      </c>
      <c r="P107" s="46">
        <f t="shared" si="16"/>
        <v>0</v>
      </c>
      <c r="Q107" s="46">
        <f t="shared" si="16"/>
        <v>0</v>
      </c>
      <c r="R107" s="46">
        <f t="shared" si="16"/>
        <v>0</v>
      </c>
      <c r="S107" s="46">
        <f t="shared" si="16"/>
        <v>0</v>
      </c>
      <c r="T107" s="46">
        <f t="shared" si="16"/>
        <v>0</v>
      </c>
      <c r="U107" s="46">
        <f t="shared" si="16"/>
        <v>0</v>
      </c>
    </row>
    <row r="108" spans="1:24" ht="16.5" outlineLevel="1" thickTop="1">
      <c r="A108" s="158"/>
      <c r="B108" s="4"/>
      <c r="C108" s="54"/>
      <c r="D108" s="13"/>
      <c r="E108" s="13"/>
      <c r="F108" s="13"/>
      <c r="G108" s="13"/>
      <c r="H108" s="13"/>
      <c r="I108" s="13"/>
      <c r="J108" s="13"/>
      <c r="K108" s="13"/>
      <c r="L108" s="13"/>
      <c r="M108" s="13"/>
      <c r="N108" s="13"/>
      <c r="O108" s="13"/>
      <c r="P108" s="13"/>
      <c r="Q108" s="13"/>
      <c r="R108" s="13"/>
      <c r="S108" s="13"/>
      <c r="T108" s="13"/>
      <c r="U108" s="13"/>
    </row>
    <row r="109" spans="1:24" ht="15" customHeight="1" outlineLevel="1">
      <c r="A109" s="103" t="s">
        <v>64</v>
      </c>
      <c r="B109" s="34"/>
      <c r="C109" s="34"/>
      <c r="D109" s="34"/>
      <c r="E109" s="34"/>
      <c r="F109" s="34"/>
      <c r="G109" s="34"/>
      <c r="H109" s="34"/>
      <c r="I109" s="34"/>
      <c r="J109" s="34"/>
      <c r="K109" s="34"/>
      <c r="L109" s="34"/>
      <c r="M109" s="34"/>
      <c r="N109" s="34"/>
      <c r="O109" s="34"/>
      <c r="P109" s="34"/>
      <c r="Q109" s="34"/>
      <c r="R109" s="34"/>
      <c r="S109" s="34"/>
      <c r="T109" s="34"/>
      <c r="U109" s="104"/>
    </row>
    <row r="110" spans="1:24" ht="15" customHeight="1" outlineLevel="1">
      <c r="A110" s="15" t="s">
        <v>65</v>
      </c>
      <c r="B110" s="89"/>
      <c r="C110" s="89"/>
      <c r="D110" s="43"/>
      <c r="E110" s="43"/>
      <c r="F110" s="43"/>
      <c r="G110" s="43"/>
      <c r="H110" s="43"/>
      <c r="I110" s="161"/>
      <c r="J110" s="161"/>
      <c r="K110" s="161"/>
      <c r="L110" s="161"/>
      <c r="M110" s="161"/>
      <c r="N110" s="161"/>
      <c r="O110" s="161"/>
      <c r="P110" s="161"/>
      <c r="Q110" s="161"/>
      <c r="R110" s="161"/>
      <c r="S110" s="161"/>
      <c r="T110" s="161"/>
      <c r="U110" s="161"/>
    </row>
    <row r="111" spans="1:24" ht="15" customHeight="1" outlineLevel="1">
      <c r="A111" s="158" t="s">
        <v>66</v>
      </c>
      <c r="B111" s="158"/>
      <c r="C111" s="158"/>
      <c r="D111" s="35">
        <v>0</v>
      </c>
      <c r="E111" s="35">
        <v>0</v>
      </c>
      <c r="F111" s="35">
        <v>0</v>
      </c>
      <c r="G111" s="35">
        <v>0</v>
      </c>
      <c r="H111" s="35">
        <v>0</v>
      </c>
      <c r="I111" s="35">
        <v>0</v>
      </c>
      <c r="J111" s="35">
        <v>0</v>
      </c>
      <c r="K111" s="35">
        <v>0</v>
      </c>
      <c r="L111" s="35">
        <v>0</v>
      </c>
      <c r="M111" s="35">
        <v>0</v>
      </c>
      <c r="N111" s="35">
        <v>0</v>
      </c>
      <c r="O111" s="35">
        <v>0</v>
      </c>
      <c r="P111" s="35">
        <v>0</v>
      </c>
      <c r="Q111" s="35">
        <v>0</v>
      </c>
      <c r="R111" s="35">
        <v>0</v>
      </c>
      <c r="S111" s="35">
        <v>0</v>
      </c>
      <c r="T111" s="35">
        <v>0</v>
      </c>
      <c r="U111" s="35">
        <v>0</v>
      </c>
    </row>
    <row r="112" spans="1:24" ht="15" customHeight="1" outlineLevel="1">
      <c r="A112" s="158" t="s">
        <v>67</v>
      </c>
      <c r="B112" s="158"/>
      <c r="C112" s="158"/>
      <c r="D112" s="35">
        <v>0</v>
      </c>
      <c r="E112" s="35">
        <v>0</v>
      </c>
      <c r="F112" s="35">
        <v>0</v>
      </c>
      <c r="G112" s="35">
        <v>0</v>
      </c>
      <c r="H112" s="35">
        <v>0</v>
      </c>
      <c r="I112" s="35">
        <v>0</v>
      </c>
      <c r="J112" s="35">
        <v>0</v>
      </c>
      <c r="K112" s="35">
        <v>0</v>
      </c>
      <c r="L112" s="35">
        <v>0</v>
      </c>
      <c r="M112" s="35">
        <v>0</v>
      </c>
      <c r="N112" s="35">
        <v>0</v>
      </c>
      <c r="O112" s="35">
        <v>0</v>
      </c>
      <c r="P112" s="35">
        <v>0</v>
      </c>
      <c r="Q112" s="35">
        <v>0</v>
      </c>
      <c r="R112" s="35">
        <v>0</v>
      </c>
      <c r="S112" s="35">
        <v>0</v>
      </c>
      <c r="T112" s="35">
        <v>0</v>
      </c>
      <c r="U112" s="35">
        <v>0</v>
      </c>
    </row>
    <row r="113" spans="1:21" ht="15" customHeight="1" outlineLevel="1">
      <c r="A113" s="89" t="s">
        <v>68</v>
      </c>
      <c r="B113" s="158"/>
      <c r="C113" s="158"/>
      <c r="D113" s="35">
        <v>0</v>
      </c>
      <c r="E113" s="35">
        <v>0</v>
      </c>
      <c r="F113" s="35">
        <v>0</v>
      </c>
      <c r="G113" s="35">
        <v>0</v>
      </c>
      <c r="H113" s="35">
        <v>0</v>
      </c>
      <c r="I113" s="35">
        <v>0</v>
      </c>
      <c r="J113" s="35">
        <v>0</v>
      </c>
      <c r="K113" s="35">
        <v>0</v>
      </c>
      <c r="L113" s="35">
        <v>0</v>
      </c>
      <c r="M113" s="35">
        <v>0</v>
      </c>
      <c r="N113" s="35">
        <v>0</v>
      </c>
      <c r="O113" s="35">
        <v>0</v>
      </c>
      <c r="P113" s="35">
        <v>0</v>
      </c>
      <c r="Q113" s="35">
        <v>0</v>
      </c>
      <c r="R113" s="35">
        <v>0</v>
      </c>
      <c r="S113" s="35">
        <v>0</v>
      </c>
      <c r="T113" s="35">
        <v>0</v>
      </c>
      <c r="U113" s="35">
        <v>0</v>
      </c>
    </row>
    <row r="114" spans="1:21" ht="15" customHeight="1" outlineLevel="1">
      <c r="A114" s="89" t="s">
        <v>69</v>
      </c>
      <c r="B114" s="158"/>
      <c r="C114" s="158"/>
      <c r="D114" s="35">
        <v>0</v>
      </c>
      <c r="E114" s="35">
        <v>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row>
    <row r="115" spans="1:21" ht="15" customHeight="1" outlineLevel="1">
      <c r="A115" s="89" t="s">
        <v>70</v>
      </c>
      <c r="B115" s="158"/>
      <c r="C115" s="158"/>
      <c r="D115" s="35">
        <v>0</v>
      </c>
      <c r="E115" s="35">
        <v>0</v>
      </c>
      <c r="F115" s="35">
        <v>0</v>
      </c>
      <c r="G115" s="35">
        <v>0</v>
      </c>
      <c r="H115" s="35">
        <v>0</v>
      </c>
      <c r="I115" s="35">
        <v>0</v>
      </c>
      <c r="J115" s="35">
        <v>0</v>
      </c>
      <c r="K115" s="35">
        <v>0</v>
      </c>
      <c r="L115" s="35">
        <v>0</v>
      </c>
      <c r="M115" s="35">
        <v>0</v>
      </c>
      <c r="N115" s="35">
        <v>0</v>
      </c>
      <c r="O115" s="35">
        <v>0</v>
      </c>
      <c r="P115" s="35">
        <v>0</v>
      </c>
      <c r="Q115" s="35">
        <v>0</v>
      </c>
      <c r="R115" s="35">
        <v>0</v>
      </c>
      <c r="S115" s="35">
        <v>0</v>
      </c>
      <c r="T115" s="35">
        <v>0</v>
      </c>
      <c r="U115" s="35">
        <v>0</v>
      </c>
    </row>
    <row r="116" spans="1:21" ht="15" customHeight="1" outlineLevel="1">
      <c r="A116" s="89" t="s">
        <v>71</v>
      </c>
      <c r="B116" s="158"/>
      <c r="C116" s="158"/>
      <c r="D116" s="36">
        <v>0</v>
      </c>
      <c r="E116" s="36">
        <v>0</v>
      </c>
      <c r="F116" s="36">
        <v>0</v>
      </c>
      <c r="G116" s="36">
        <v>0</v>
      </c>
      <c r="H116" s="36">
        <v>0</v>
      </c>
      <c r="I116" s="36">
        <v>0</v>
      </c>
      <c r="J116" s="36">
        <v>0</v>
      </c>
      <c r="K116" s="36">
        <v>0</v>
      </c>
      <c r="L116" s="36">
        <v>0</v>
      </c>
      <c r="M116" s="36">
        <v>0</v>
      </c>
      <c r="N116" s="36">
        <v>0</v>
      </c>
      <c r="O116" s="36">
        <v>0</v>
      </c>
      <c r="P116" s="36">
        <v>0</v>
      </c>
      <c r="Q116" s="36">
        <v>0</v>
      </c>
      <c r="R116" s="36">
        <v>0</v>
      </c>
      <c r="S116" s="36">
        <v>0</v>
      </c>
      <c r="T116" s="36">
        <v>0</v>
      </c>
      <c r="U116" s="36">
        <v>0</v>
      </c>
    </row>
    <row r="117" spans="1:21" ht="15" customHeight="1" outlineLevel="1">
      <c r="A117" s="158"/>
      <c r="B117" s="158"/>
      <c r="C117" s="54" t="s">
        <v>12</v>
      </c>
      <c r="D117" s="98">
        <f>SUM(D111:D116)</f>
        <v>0</v>
      </c>
      <c r="E117" s="98">
        <f>SUM(E111:E116)</f>
        <v>0</v>
      </c>
      <c r="F117" s="98">
        <f t="shared" ref="F117:U117" si="17">SUM(F111:F116)</f>
        <v>0</v>
      </c>
      <c r="G117" s="98">
        <f t="shared" si="17"/>
        <v>0</v>
      </c>
      <c r="H117" s="98">
        <f t="shared" si="17"/>
        <v>0</v>
      </c>
      <c r="I117" s="98">
        <f t="shared" si="17"/>
        <v>0</v>
      </c>
      <c r="J117" s="98">
        <f t="shared" si="17"/>
        <v>0</v>
      </c>
      <c r="K117" s="98">
        <f t="shared" si="17"/>
        <v>0</v>
      </c>
      <c r="L117" s="98">
        <f t="shared" si="17"/>
        <v>0</v>
      </c>
      <c r="M117" s="98">
        <f t="shared" si="17"/>
        <v>0</v>
      </c>
      <c r="N117" s="98">
        <f t="shared" si="17"/>
        <v>0</v>
      </c>
      <c r="O117" s="98">
        <f t="shared" si="17"/>
        <v>0</v>
      </c>
      <c r="P117" s="98">
        <f t="shared" si="17"/>
        <v>0</v>
      </c>
      <c r="Q117" s="98">
        <f t="shared" si="17"/>
        <v>0</v>
      </c>
      <c r="R117" s="98">
        <f t="shared" si="17"/>
        <v>0</v>
      </c>
      <c r="S117" s="98">
        <f t="shared" si="17"/>
        <v>0</v>
      </c>
      <c r="T117" s="98">
        <f t="shared" si="17"/>
        <v>0</v>
      </c>
      <c r="U117" s="98">
        <f t="shared" si="17"/>
        <v>0</v>
      </c>
    </row>
    <row r="118" spans="1:21" ht="15" customHeight="1" outlineLevel="1">
      <c r="A118" s="15" t="s">
        <v>72</v>
      </c>
      <c r="B118" s="158"/>
      <c r="C118" s="158"/>
      <c r="D118" s="13"/>
      <c r="E118" s="13"/>
      <c r="F118" s="13"/>
      <c r="G118" s="13"/>
      <c r="H118" s="13"/>
      <c r="I118" s="13"/>
      <c r="J118" s="13"/>
      <c r="K118" s="13"/>
      <c r="L118" s="13"/>
      <c r="M118" s="13"/>
      <c r="N118" s="13"/>
      <c r="O118" s="13"/>
      <c r="P118" s="13"/>
      <c r="Q118" s="13"/>
      <c r="R118" s="13"/>
      <c r="S118" s="13"/>
      <c r="T118" s="13"/>
      <c r="U118" s="13"/>
    </row>
    <row r="119" spans="1:21" ht="15" customHeight="1" outlineLevel="1">
      <c r="A119" s="158" t="s">
        <v>72</v>
      </c>
      <c r="B119" s="158"/>
      <c r="C119" s="54" t="s">
        <v>12</v>
      </c>
      <c r="D119" s="106">
        <v>0</v>
      </c>
      <c r="E119" s="106">
        <v>0</v>
      </c>
      <c r="F119" s="106">
        <v>0</v>
      </c>
      <c r="G119" s="106">
        <v>0</v>
      </c>
      <c r="H119" s="106">
        <v>0</v>
      </c>
      <c r="I119" s="106">
        <v>0</v>
      </c>
      <c r="J119" s="106">
        <v>0</v>
      </c>
      <c r="K119" s="106">
        <v>0</v>
      </c>
      <c r="L119" s="106">
        <v>0</v>
      </c>
      <c r="M119" s="106">
        <v>0</v>
      </c>
      <c r="N119" s="106">
        <v>0</v>
      </c>
      <c r="O119" s="106">
        <v>0</v>
      </c>
      <c r="P119" s="106">
        <v>0</v>
      </c>
      <c r="Q119" s="106">
        <v>0</v>
      </c>
      <c r="R119" s="106">
        <v>0</v>
      </c>
      <c r="S119" s="106">
        <v>0</v>
      </c>
      <c r="T119" s="106">
        <v>0</v>
      </c>
      <c r="U119" s="106">
        <v>0</v>
      </c>
    </row>
    <row r="120" spans="1:21" ht="15" customHeight="1" outlineLevel="1">
      <c r="A120" s="158"/>
      <c r="B120" s="158"/>
      <c r="C120" s="54"/>
      <c r="D120" s="13"/>
      <c r="E120" s="13"/>
      <c r="F120" s="13"/>
      <c r="G120" s="13"/>
      <c r="H120" s="13"/>
      <c r="I120" s="13"/>
      <c r="J120" s="13"/>
      <c r="K120" s="13"/>
      <c r="L120" s="13"/>
      <c r="M120" s="13"/>
      <c r="N120" s="13"/>
      <c r="O120" s="13"/>
      <c r="P120" s="13"/>
      <c r="Q120" s="13"/>
      <c r="R120" s="13"/>
      <c r="S120" s="13"/>
      <c r="T120" s="13"/>
      <c r="U120" s="13"/>
    </row>
    <row r="121" spans="1:21" ht="15" customHeight="1" outlineLevel="1">
      <c r="A121" s="15" t="s">
        <v>73</v>
      </c>
      <c r="B121" s="158"/>
      <c r="C121" s="158"/>
      <c r="D121" s="13"/>
      <c r="E121" s="13"/>
      <c r="F121" s="13"/>
      <c r="G121" s="13"/>
      <c r="H121" s="13"/>
      <c r="I121" s="13"/>
      <c r="J121" s="13"/>
      <c r="K121" s="13"/>
      <c r="L121" s="13"/>
      <c r="M121" s="13"/>
      <c r="N121" s="13"/>
      <c r="O121" s="13"/>
      <c r="P121" s="13"/>
      <c r="Q121" s="13"/>
      <c r="R121" s="13"/>
      <c r="S121" s="13"/>
      <c r="T121" s="13"/>
      <c r="U121" s="13"/>
    </row>
    <row r="122" spans="1:21" ht="15" customHeight="1" outlineLevel="1">
      <c r="A122" s="158" t="s">
        <v>73</v>
      </c>
      <c r="B122" s="158"/>
      <c r="C122" s="54" t="s">
        <v>12</v>
      </c>
      <c r="D122" s="106">
        <v>0</v>
      </c>
      <c r="E122" s="106">
        <v>0</v>
      </c>
      <c r="F122" s="106">
        <v>0</v>
      </c>
      <c r="G122" s="106">
        <v>0</v>
      </c>
      <c r="H122" s="106">
        <v>0</v>
      </c>
      <c r="I122" s="106">
        <v>0</v>
      </c>
      <c r="J122" s="106">
        <v>0</v>
      </c>
      <c r="K122" s="106">
        <v>0</v>
      </c>
      <c r="L122" s="106">
        <v>0</v>
      </c>
      <c r="M122" s="106">
        <v>0</v>
      </c>
      <c r="N122" s="106">
        <v>0</v>
      </c>
      <c r="O122" s="106">
        <v>0</v>
      </c>
      <c r="P122" s="106">
        <v>0</v>
      </c>
      <c r="Q122" s="106">
        <v>0</v>
      </c>
      <c r="R122" s="106">
        <v>0</v>
      </c>
      <c r="S122" s="106">
        <v>0</v>
      </c>
      <c r="T122" s="106">
        <v>0</v>
      </c>
      <c r="U122" s="106">
        <v>0</v>
      </c>
    </row>
    <row r="123" spans="1:21" ht="15" customHeight="1" outlineLevel="1">
      <c r="A123" s="158"/>
      <c r="B123" s="158"/>
      <c r="C123" s="158"/>
      <c r="D123" s="13"/>
      <c r="E123" s="13"/>
      <c r="F123" s="13"/>
      <c r="G123" s="13"/>
      <c r="H123" s="13"/>
      <c r="I123" s="13"/>
      <c r="J123" s="13"/>
      <c r="K123" s="13"/>
      <c r="L123" s="13"/>
      <c r="M123" s="13"/>
      <c r="N123" s="13"/>
      <c r="O123" s="13"/>
      <c r="P123" s="13"/>
      <c r="Q123" s="13"/>
      <c r="R123" s="13"/>
      <c r="S123" s="13"/>
      <c r="T123" s="13"/>
      <c r="U123" s="13"/>
    </row>
    <row r="124" spans="1:21" ht="15" customHeight="1" outlineLevel="1">
      <c r="A124" s="15" t="s">
        <v>74</v>
      </c>
      <c r="B124" s="158"/>
      <c r="C124" s="158"/>
      <c r="D124" s="160"/>
      <c r="E124" s="160"/>
      <c r="F124" s="160"/>
      <c r="G124" s="160"/>
      <c r="H124" s="160"/>
      <c r="I124" s="160"/>
      <c r="J124" s="160"/>
      <c r="K124" s="160"/>
      <c r="L124" s="160"/>
      <c r="M124" s="160"/>
      <c r="N124" s="160"/>
      <c r="O124" s="160"/>
      <c r="P124" s="160"/>
      <c r="Q124" s="160"/>
      <c r="R124" s="160"/>
      <c r="S124" s="160"/>
      <c r="T124" s="160"/>
      <c r="U124" s="160"/>
    </row>
    <row r="125" spans="1:21" ht="15" customHeight="1" outlineLevel="1">
      <c r="A125" s="89" t="s">
        <v>75</v>
      </c>
      <c r="B125" s="158"/>
      <c r="C125" s="158"/>
      <c r="D125" s="35">
        <v>0</v>
      </c>
      <c r="E125" s="35">
        <v>0</v>
      </c>
      <c r="F125" s="35">
        <v>0</v>
      </c>
      <c r="G125" s="35">
        <v>0</v>
      </c>
      <c r="H125" s="35">
        <v>0</v>
      </c>
      <c r="I125" s="35">
        <v>0</v>
      </c>
      <c r="J125" s="35">
        <v>0</v>
      </c>
      <c r="K125" s="35">
        <v>0</v>
      </c>
      <c r="L125" s="35">
        <v>0</v>
      </c>
      <c r="M125" s="35">
        <v>0</v>
      </c>
      <c r="N125" s="35">
        <v>0</v>
      </c>
      <c r="O125" s="35">
        <v>0</v>
      </c>
      <c r="P125" s="35">
        <v>0</v>
      </c>
      <c r="Q125" s="35">
        <v>0</v>
      </c>
      <c r="R125" s="35">
        <v>0</v>
      </c>
      <c r="S125" s="35">
        <v>0</v>
      </c>
      <c r="T125" s="35">
        <v>0</v>
      </c>
      <c r="U125" s="35">
        <v>0</v>
      </c>
    </row>
    <row r="126" spans="1:21" ht="15" customHeight="1" outlineLevel="1">
      <c r="A126" s="158" t="s">
        <v>76</v>
      </c>
      <c r="B126" s="158"/>
      <c r="C126" s="158"/>
      <c r="D126" s="35">
        <v>0</v>
      </c>
      <c r="E126" s="35">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row>
    <row r="127" spans="1:21" ht="15" customHeight="1" outlineLevel="1">
      <c r="A127" s="89" t="s">
        <v>77</v>
      </c>
      <c r="B127" s="158"/>
      <c r="C127" s="158"/>
      <c r="D127" s="35">
        <v>0</v>
      </c>
      <c r="E127" s="35">
        <v>0</v>
      </c>
      <c r="F127" s="35">
        <v>0</v>
      </c>
      <c r="G127" s="35">
        <v>0</v>
      </c>
      <c r="H127" s="35">
        <v>0</v>
      </c>
      <c r="I127" s="35">
        <v>0</v>
      </c>
      <c r="J127" s="35">
        <v>0</v>
      </c>
      <c r="K127" s="35">
        <v>0</v>
      </c>
      <c r="L127" s="35">
        <v>0</v>
      </c>
      <c r="M127" s="35">
        <v>0</v>
      </c>
      <c r="N127" s="35">
        <v>0</v>
      </c>
      <c r="O127" s="35">
        <v>0</v>
      </c>
      <c r="P127" s="35">
        <v>0</v>
      </c>
      <c r="Q127" s="35">
        <v>0</v>
      </c>
      <c r="R127" s="35">
        <v>0</v>
      </c>
      <c r="S127" s="35">
        <v>0</v>
      </c>
      <c r="T127" s="35">
        <v>0</v>
      </c>
      <c r="U127" s="35">
        <v>0</v>
      </c>
    </row>
    <row r="128" spans="1:21" ht="15" customHeight="1" outlineLevel="1">
      <c r="A128" s="89" t="s">
        <v>78</v>
      </c>
      <c r="B128" s="158"/>
      <c r="C128" s="158"/>
      <c r="D128" s="36">
        <v>0</v>
      </c>
      <c r="E128" s="36">
        <v>0</v>
      </c>
      <c r="F128" s="36">
        <v>0</v>
      </c>
      <c r="G128" s="36">
        <v>0</v>
      </c>
      <c r="H128" s="36">
        <v>0</v>
      </c>
      <c r="I128" s="36">
        <v>0</v>
      </c>
      <c r="J128" s="36">
        <v>0</v>
      </c>
      <c r="K128" s="36">
        <v>0</v>
      </c>
      <c r="L128" s="36">
        <v>0</v>
      </c>
      <c r="M128" s="36">
        <v>0</v>
      </c>
      <c r="N128" s="36">
        <v>0</v>
      </c>
      <c r="O128" s="36">
        <v>0</v>
      </c>
      <c r="P128" s="36">
        <v>0</v>
      </c>
      <c r="Q128" s="36">
        <v>0</v>
      </c>
      <c r="R128" s="36">
        <v>0</v>
      </c>
      <c r="S128" s="36">
        <v>0</v>
      </c>
      <c r="T128" s="36">
        <v>0</v>
      </c>
      <c r="U128" s="36">
        <v>0</v>
      </c>
    </row>
    <row r="129" spans="1:23" ht="15" customHeight="1" outlineLevel="1">
      <c r="A129" s="89"/>
      <c r="B129" s="158"/>
      <c r="C129" s="54" t="s">
        <v>12</v>
      </c>
      <c r="D129" s="98">
        <f>SUM(D125:D128)</f>
        <v>0</v>
      </c>
      <c r="E129" s="98">
        <f>SUM(E125:E128)</f>
        <v>0</v>
      </c>
      <c r="F129" s="98">
        <f t="shared" ref="F129:U129" si="18">SUM(F125:F128)</f>
        <v>0</v>
      </c>
      <c r="G129" s="98">
        <f t="shared" si="18"/>
        <v>0</v>
      </c>
      <c r="H129" s="98">
        <f t="shared" si="18"/>
        <v>0</v>
      </c>
      <c r="I129" s="98">
        <f t="shared" si="18"/>
        <v>0</v>
      </c>
      <c r="J129" s="98">
        <f t="shared" si="18"/>
        <v>0</v>
      </c>
      <c r="K129" s="98">
        <f t="shared" si="18"/>
        <v>0</v>
      </c>
      <c r="L129" s="98">
        <f t="shared" si="18"/>
        <v>0</v>
      </c>
      <c r="M129" s="98">
        <f t="shared" si="18"/>
        <v>0</v>
      </c>
      <c r="N129" s="98">
        <f t="shared" si="18"/>
        <v>0</v>
      </c>
      <c r="O129" s="98">
        <f t="shared" si="18"/>
        <v>0</v>
      </c>
      <c r="P129" s="98">
        <f t="shared" si="18"/>
        <v>0</v>
      </c>
      <c r="Q129" s="98">
        <f t="shared" si="18"/>
        <v>0</v>
      </c>
      <c r="R129" s="98">
        <f t="shared" si="18"/>
        <v>0</v>
      </c>
      <c r="S129" s="98">
        <f t="shared" si="18"/>
        <v>0</v>
      </c>
      <c r="T129" s="98">
        <f t="shared" si="18"/>
        <v>0</v>
      </c>
      <c r="U129" s="98">
        <f t="shared" si="18"/>
        <v>0</v>
      </c>
    </row>
    <row r="130" spans="1:23" ht="15" customHeight="1" outlineLevel="1">
      <c r="A130" s="107"/>
      <c r="B130" s="158"/>
      <c r="C130" s="162"/>
      <c r="D130" s="13"/>
      <c r="E130" s="13"/>
      <c r="F130" s="13"/>
      <c r="G130" s="13"/>
      <c r="H130" s="13"/>
      <c r="I130" s="13"/>
      <c r="J130" s="13"/>
      <c r="K130" s="13"/>
      <c r="L130" s="13"/>
      <c r="M130" s="13"/>
      <c r="N130" s="13"/>
      <c r="O130" s="13"/>
      <c r="P130" s="13"/>
      <c r="Q130" s="13"/>
      <c r="R130" s="13"/>
      <c r="S130" s="13"/>
      <c r="T130" s="13"/>
      <c r="U130" s="13"/>
    </row>
    <row r="131" spans="1:23" ht="15.75" outlineLevel="1">
      <c r="A131" s="89" t="s">
        <v>79</v>
      </c>
      <c r="B131" s="158"/>
      <c r="C131" s="54" t="s">
        <v>12</v>
      </c>
      <c r="D131" s="106">
        <v>0</v>
      </c>
      <c r="E131" s="106">
        <v>0</v>
      </c>
      <c r="F131" s="106">
        <v>0</v>
      </c>
      <c r="G131" s="106">
        <v>0</v>
      </c>
      <c r="H131" s="106">
        <v>0</v>
      </c>
      <c r="I131" s="106">
        <v>0</v>
      </c>
      <c r="J131" s="106">
        <v>0</v>
      </c>
      <c r="K131" s="106">
        <v>0</v>
      </c>
      <c r="L131" s="106">
        <v>0</v>
      </c>
      <c r="M131" s="106">
        <v>0</v>
      </c>
      <c r="N131" s="106">
        <v>0</v>
      </c>
      <c r="O131" s="106">
        <v>0</v>
      </c>
      <c r="P131" s="106">
        <v>0</v>
      </c>
      <c r="Q131" s="106">
        <v>0</v>
      </c>
      <c r="R131" s="106">
        <v>0</v>
      </c>
      <c r="S131" s="106">
        <v>0</v>
      </c>
      <c r="T131" s="106">
        <v>0</v>
      </c>
      <c r="U131" s="106">
        <v>0</v>
      </c>
    </row>
    <row r="132" spans="1:23" ht="15" customHeight="1" outlineLevel="1">
      <c r="A132" s="89"/>
      <c r="B132" s="158"/>
      <c r="C132" s="158"/>
      <c r="D132" s="13"/>
      <c r="E132" s="13"/>
      <c r="F132" s="13"/>
      <c r="G132" s="13"/>
      <c r="H132" s="13"/>
      <c r="I132" s="13"/>
      <c r="J132" s="13"/>
      <c r="K132" s="13"/>
      <c r="L132" s="13"/>
      <c r="M132" s="13"/>
      <c r="N132" s="13"/>
      <c r="O132" s="13"/>
      <c r="P132" s="13"/>
      <c r="Q132" s="13"/>
      <c r="R132" s="13"/>
      <c r="S132" s="13"/>
      <c r="T132" s="13"/>
      <c r="U132" s="13"/>
    </row>
    <row r="133" spans="1:23" s="3" customFormat="1" ht="15" customHeight="1" outlineLevel="1" thickBot="1">
      <c r="A133" s="65" t="s">
        <v>80</v>
      </c>
      <c r="B133" s="157"/>
      <c r="C133" s="64"/>
      <c r="D133" s="46">
        <f>D117+D119+D122+D129+D131</f>
        <v>0</v>
      </c>
      <c r="E133" s="46">
        <f>E117+E119+E122+E129+E131</f>
        <v>0</v>
      </c>
      <c r="F133" s="46">
        <f t="shared" ref="F133:U133" si="19">F117+F119+F122+F129+F131</f>
        <v>0</v>
      </c>
      <c r="G133" s="46">
        <f t="shared" si="19"/>
        <v>0</v>
      </c>
      <c r="H133" s="46">
        <f t="shared" si="19"/>
        <v>0</v>
      </c>
      <c r="I133" s="46">
        <f t="shared" si="19"/>
        <v>0</v>
      </c>
      <c r="J133" s="46">
        <f t="shared" si="19"/>
        <v>0</v>
      </c>
      <c r="K133" s="46">
        <f t="shared" si="19"/>
        <v>0</v>
      </c>
      <c r="L133" s="46">
        <f t="shared" si="19"/>
        <v>0</v>
      </c>
      <c r="M133" s="46">
        <f t="shared" si="19"/>
        <v>0</v>
      </c>
      <c r="N133" s="46">
        <f t="shared" si="19"/>
        <v>0</v>
      </c>
      <c r="O133" s="46">
        <f t="shared" si="19"/>
        <v>0</v>
      </c>
      <c r="P133" s="46">
        <f t="shared" si="19"/>
        <v>0</v>
      </c>
      <c r="Q133" s="46">
        <f t="shared" si="19"/>
        <v>0</v>
      </c>
      <c r="R133" s="46">
        <f t="shared" si="19"/>
        <v>0</v>
      </c>
      <c r="S133" s="46">
        <f t="shared" si="19"/>
        <v>0</v>
      </c>
      <c r="T133" s="46">
        <f t="shared" si="19"/>
        <v>0</v>
      </c>
      <c r="U133" s="46">
        <f t="shared" si="19"/>
        <v>0</v>
      </c>
    </row>
    <row r="134" spans="1:23" ht="15" customHeight="1" outlineLevel="1" thickTop="1">
      <c r="A134" s="89"/>
      <c r="B134" s="158"/>
      <c r="C134" s="158"/>
      <c r="D134" s="6"/>
      <c r="E134" s="6"/>
      <c r="F134" s="6"/>
      <c r="G134" s="6"/>
      <c r="H134" s="6"/>
      <c r="I134" s="163"/>
      <c r="J134" s="163"/>
      <c r="K134" s="163"/>
      <c r="L134" s="163"/>
      <c r="M134" s="163"/>
      <c r="N134" s="163"/>
      <c r="O134" s="163"/>
      <c r="P134" s="163"/>
      <c r="Q134" s="163"/>
      <c r="R134" s="163"/>
      <c r="S134" s="163"/>
      <c r="T134" s="163"/>
      <c r="U134" s="163"/>
    </row>
    <row r="135" spans="1:23" ht="16.5" outlineLevel="1" thickBot="1">
      <c r="A135" s="55" t="s">
        <v>81</v>
      </c>
      <c r="B135" s="55"/>
      <c r="C135" s="61"/>
      <c r="D135" s="61">
        <f>D74+D92+D107+D133</f>
        <v>0</v>
      </c>
      <c r="E135" s="61">
        <f t="shared" ref="E135:U135" si="20">E74+E92+E107+E133</f>
        <v>0</v>
      </c>
      <c r="F135" s="61">
        <f t="shared" si="20"/>
        <v>0</v>
      </c>
      <c r="G135" s="61">
        <f t="shared" si="20"/>
        <v>0</v>
      </c>
      <c r="H135" s="61">
        <f t="shared" si="20"/>
        <v>0</v>
      </c>
      <c r="I135" s="61">
        <f t="shared" si="20"/>
        <v>0</v>
      </c>
      <c r="J135" s="61">
        <f t="shared" si="20"/>
        <v>0</v>
      </c>
      <c r="K135" s="61">
        <f t="shared" si="20"/>
        <v>0</v>
      </c>
      <c r="L135" s="61">
        <f t="shared" si="20"/>
        <v>0</v>
      </c>
      <c r="M135" s="61">
        <f t="shared" si="20"/>
        <v>0</v>
      </c>
      <c r="N135" s="61">
        <f t="shared" si="20"/>
        <v>0</v>
      </c>
      <c r="O135" s="61">
        <f t="shared" si="20"/>
        <v>0</v>
      </c>
      <c r="P135" s="61">
        <f t="shared" si="20"/>
        <v>0</v>
      </c>
      <c r="Q135" s="61">
        <f t="shared" si="20"/>
        <v>0</v>
      </c>
      <c r="R135" s="61">
        <f t="shared" si="20"/>
        <v>0</v>
      </c>
      <c r="S135" s="61">
        <f t="shared" si="20"/>
        <v>0</v>
      </c>
      <c r="T135" s="61">
        <f t="shared" si="20"/>
        <v>0</v>
      </c>
      <c r="U135" s="61">
        <f t="shared" si="20"/>
        <v>0</v>
      </c>
    </row>
    <row r="136" spans="1:23" ht="16.5" thickTop="1">
      <c r="A136" s="89"/>
      <c r="B136" s="158"/>
      <c r="C136" s="158"/>
      <c r="D136" s="6"/>
      <c r="E136" s="6"/>
      <c r="F136" s="6"/>
      <c r="G136" s="6"/>
      <c r="H136" s="6"/>
      <c r="I136" s="163"/>
      <c r="J136" s="163"/>
      <c r="K136" s="163"/>
      <c r="L136" s="163"/>
      <c r="M136" s="163"/>
      <c r="N136" s="163"/>
      <c r="O136" s="163"/>
      <c r="P136" s="163"/>
      <c r="Q136" s="163"/>
      <c r="R136" s="163"/>
      <c r="S136" s="163"/>
      <c r="T136" s="163"/>
      <c r="U136" s="163"/>
    </row>
    <row r="137" spans="1:23" ht="18" outlineLevel="1">
      <c r="A137" s="53" t="s">
        <v>82</v>
      </c>
      <c r="B137" s="49"/>
      <c r="C137" s="49"/>
      <c r="D137" s="49"/>
      <c r="E137" s="49"/>
      <c r="F137" s="49"/>
      <c r="G137" s="49"/>
      <c r="H137" s="49"/>
      <c r="I137" s="49"/>
      <c r="J137" s="49"/>
      <c r="K137" s="49"/>
      <c r="L137" s="49"/>
      <c r="M137" s="49"/>
      <c r="N137" s="49"/>
      <c r="O137" s="49"/>
      <c r="P137" s="49"/>
      <c r="Q137" s="49"/>
      <c r="R137" s="49"/>
      <c r="S137" s="49"/>
      <c r="T137" s="49"/>
      <c r="U137" s="49"/>
    </row>
    <row r="138" spans="1:23" ht="15.75" outlineLevel="1">
      <c r="A138" s="158"/>
      <c r="B138" s="4"/>
      <c r="C138" s="4"/>
      <c r="D138" s="4"/>
      <c r="E138" s="4"/>
      <c r="F138" s="4"/>
      <c r="G138" s="4"/>
      <c r="H138" s="4"/>
      <c r="I138" s="158"/>
      <c r="J138" s="158"/>
      <c r="K138" s="158"/>
      <c r="L138" s="158"/>
      <c r="M138" s="158"/>
      <c r="N138" s="158"/>
      <c r="O138" s="158"/>
      <c r="P138" s="158"/>
      <c r="Q138" s="158"/>
      <c r="R138" s="158"/>
      <c r="S138" s="158"/>
      <c r="T138" s="158"/>
      <c r="U138" s="158"/>
    </row>
    <row r="139" spans="1:23" outlineLevel="1">
      <c r="A139" s="141"/>
      <c r="B139" s="142"/>
      <c r="C139" s="47"/>
      <c r="D139" s="32" t="s">
        <v>7</v>
      </c>
      <c r="E139" s="32" t="s">
        <v>7</v>
      </c>
      <c r="F139" s="32" t="s">
        <v>8</v>
      </c>
      <c r="G139" s="32" t="s">
        <v>9</v>
      </c>
      <c r="H139" s="32" t="s">
        <v>9</v>
      </c>
      <c r="I139" s="32" t="s">
        <v>9</v>
      </c>
      <c r="J139" s="32" t="s">
        <v>9</v>
      </c>
      <c r="K139" s="32" t="s">
        <v>9</v>
      </c>
      <c r="L139" s="32" t="s">
        <v>9</v>
      </c>
      <c r="M139" s="32" t="s">
        <v>9</v>
      </c>
      <c r="N139" s="32" t="s">
        <v>9</v>
      </c>
      <c r="O139" s="32" t="s">
        <v>9</v>
      </c>
      <c r="P139" s="32" t="s">
        <v>9</v>
      </c>
      <c r="Q139" s="32" t="s">
        <v>9</v>
      </c>
      <c r="R139" s="32" t="s">
        <v>9</v>
      </c>
      <c r="S139" s="32" t="s">
        <v>9</v>
      </c>
      <c r="T139" s="32" t="s">
        <v>9</v>
      </c>
      <c r="U139" s="32" t="s">
        <v>9</v>
      </c>
    </row>
    <row r="140" spans="1:23" outlineLevel="1">
      <c r="A140" s="143"/>
      <c r="B140" s="144"/>
      <c r="C140" s="48"/>
      <c r="D140" s="33">
        <f t="shared" ref="D140:U140" si="21">D3</f>
        <v>2022</v>
      </c>
      <c r="E140" s="33">
        <f t="shared" si="21"/>
        <v>2023</v>
      </c>
      <c r="F140" s="33">
        <f t="shared" si="21"/>
        <v>2024</v>
      </c>
      <c r="G140" s="33">
        <f t="shared" si="21"/>
        <v>2025</v>
      </c>
      <c r="H140" s="33">
        <f t="shared" si="21"/>
        <v>2026</v>
      </c>
      <c r="I140" s="33">
        <f t="shared" si="21"/>
        <v>2027</v>
      </c>
      <c r="J140" s="33">
        <f t="shared" si="21"/>
        <v>2028</v>
      </c>
      <c r="K140" s="33">
        <f t="shared" si="21"/>
        <v>2029</v>
      </c>
      <c r="L140" s="33">
        <f t="shared" si="21"/>
        <v>2030</v>
      </c>
      <c r="M140" s="33">
        <f t="shared" si="21"/>
        <v>2031</v>
      </c>
      <c r="N140" s="33">
        <f t="shared" si="21"/>
        <v>2032</v>
      </c>
      <c r="O140" s="33">
        <f t="shared" si="21"/>
        <v>2033</v>
      </c>
      <c r="P140" s="33">
        <f t="shared" si="21"/>
        <v>2034</v>
      </c>
      <c r="Q140" s="33">
        <f t="shared" si="21"/>
        <v>2035</v>
      </c>
      <c r="R140" s="33">
        <f t="shared" si="21"/>
        <v>2036</v>
      </c>
      <c r="S140" s="33">
        <f t="shared" si="21"/>
        <v>2037</v>
      </c>
      <c r="T140" s="33">
        <f t="shared" si="21"/>
        <v>2038</v>
      </c>
      <c r="U140" s="33">
        <f t="shared" si="21"/>
        <v>2039</v>
      </c>
    </row>
    <row r="141" spans="1:23" ht="15.75" outlineLevel="1">
      <c r="A141" s="9" t="s">
        <v>83</v>
      </c>
      <c r="B141" s="9"/>
      <c r="C141" s="9"/>
      <c r="D141" s="43"/>
      <c r="E141" s="43"/>
      <c r="F141" s="43"/>
      <c r="G141" s="43"/>
      <c r="H141" s="43"/>
      <c r="I141" s="161"/>
      <c r="J141" s="161"/>
      <c r="K141" s="161"/>
      <c r="L141" s="161"/>
      <c r="M141" s="161"/>
      <c r="N141" s="161"/>
      <c r="O141" s="161"/>
      <c r="P141" s="161"/>
      <c r="Q141" s="161"/>
      <c r="R141" s="161"/>
      <c r="S141" s="161"/>
      <c r="T141" s="161"/>
      <c r="U141" s="161"/>
      <c r="W141" s="3" t="s">
        <v>84</v>
      </c>
    </row>
    <row r="142" spans="1:23" ht="15.75" outlineLevel="1">
      <c r="A142" s="26" t="s">
        <v>85</v>
      </c>
      <c r="B142" s="4"/>
      <c r="C142" s="4"/>
      <c r="D142" s="35">
        <f>D19+D59</f>
        <v>0</v>
      </c>
      <c r="E142" s="35">
        <f>E19+E59</f>
        <v>0</v>
      </c>
      <c r="F142" s="5">
        <f>F19+F59</f>
        <v>0</v>
      </c>
      <c r="G142" s="5">
        <f t="shared" ref="G142:U142" si="22">G19+G59</f>
        <v>0</v>
      </c>
      <c r="H142" s="5">
        <f t="shared" si="22"/>
        <v>0</v>
      </c>
      <c r="I142" s="5">
        <f t="shared" si="22"/>
        <v>0</v>
      </c>
      <c r="J142" s="5">
        <f t="shared" si="22"/>
        <v>0</v>
      </c>
      <c r="K142" s="5">
        <f t="shared" si="22"/>
        <v>0</v>
      </c>
      <c r="L142" s="5">
        <f t="shared" si="22"/>
        <v>0</v>
      </c>
      <c r="M142" s="5">
        <f t="shared" si="22"/>
        <v>0</v>
      </c>
      <c r="N142" s="5">
        <f t="shared" si="22"/>
        <v>0</v>
      </c>
      <c r="O142" s="5">
        <f t="shared" si="22"/>
        <v>0</v>
      </c>
      <c r="P142" s="5">
        <f t="shared" si="22"/>
        <v>0</v>
      </c>
      <c r="Q142" s="5">
        <f t="shared" si="22"/>
        <v>0</v>
      </c>
      <c r="R142" s="5">
        <f t="shared" si="22"/>
        <v>0</v>
      </c>
      <c r="S142" s="5">
        <f t="shared" si="22"/>
        <v>0</v>
      </c>
      <c r="T142" s="5">
        <f t="shared" si="22"/>
        <v>0</v>
      </c>
      <c r="U142" s="5">
        <f t="shared" si="22"/>
        <v>0</v>
      </c>
      <c r="V142" s="2"/>
      <c r="W142" s="1" t="s">
        <v>11</v>
      </c>
    </row>
    <row r="143" spans="1:23" ht="15.75" outlineLevel="1">
      <c r="A143" s="26" t="s">
        <v>86</v>
      </c>
      <c r="B143" s="4"/>
      <c r="C143" s="4"/>
      <c r="D143" s="35">
        <f t="shared" ref="D143:E143" si="23">D22</f>
        <v>0</v>
      </c>
      <c r="E143" s="35">
        <f t="shared" si="23"/>
        <v>0</v>
      </c>
      <c r="F143" s="5">
        <f>F22</f>
        <v>0</v>
      </c>
      <c r="G143" s="5">
        <f t="shared" ref="G143:U143" si="24">G22</f>
        <v>0</v>
      </c>
      <c r="H143" s="5">
        <f t="shared" si="24"/>
        <v>0</v>
      </c>
      <c r="I143" s="5">
        <f t="shared" si="24"/>
        <v>0</v>
      </c>
      <c r="J143" s="5">
        <f t="shared" si="24"/>
        <v>0</v>
      </c>
      <c r="K143" s="5">
        <f t="shared" si="24"/>
        <v>0</v>
      </c>
      <c r="L143" s="5">
        <f t="shared" si="24"/>
        <v>0</v>
      </c>
      <c r="M143" s="5">
        <f t="shared" si="24"/>
        <v>0</v>
      </c>
      <c r="N143" s="5">
        <f t="shared" si="24"/>
        <v>0</v>
      </c>
      <c r="O143" s="5">
        <f t="shared" si="24"/>
        <v>0</v>
      </c>
      <c r="P143" s="5">
        <f t="shared" si="24"/>
        <v>0</v>
      </c>
      <c r="Q143" s="5">
        <f t="shared" si="24"/>
        <v>0</v>
      </c>
      <c r="R143" s="5">
        <f t="shared" si="24"/>
        <v>0</v>
      </c>
      <c r="S143" s="5">
        <f t="shared" si="24"/>
        <v>0</v>
      </c>
      <c r="T143" s="5">
        <f t="shared" si="24"/>
        <v>0</v>
      </c>
      <c r="U143" s="5">
        <f t="shared" si="24"/>
        <v>0</v>
      </c>
      <c r="V143" s="2"/>
    </row>
    <row r="144" spans="1:23" ht="15.75" outlineLevel="1">
      <c r="A144" s="26" t="s">
        <v>87</v>
      </c>
      <c r="B144" s="4"/>
      <c r="C144" s="4"/>
      <c r="D144" s="35">
        <f t="shared" ref="D144:E144" si="25">D85+D78</f>
        <v>0</v>
      </c>
      <c r="E144" s="35">
        <f t="shared" si="25"/>
        <v>0</v>
      </c>
      <c r="F144" s="5">
        <f t="shared" ref="F144:U145" si="26">F85+F78</f>
        <v>0</v>
      </c>
      <c r="G144" s="5">
        <f t="shared" si="26"/>
        <v>0</v>
      </c>
      <c r="H144" s="5">
        <f t="shared" si="26"/>
        <v>0</v>
      </c>
      <c r="I144" s="5">
        <f t="shared" si="26"/>
        <v>0</v>
      </c>
      <c r="J144" s="5">
        <f t="shared" si="26"/>
        <v>0</v>
      </c>
      <c r="K144" s="5">
        <f t="shared" si="26"/>
        <v>0</v>
      </c>
      <c r="L144" s="5">
        <f t="shared" si="26"/>
        <v>0</v>
      </c>
      <c r="M144" s="5">
        <f t="shared" si="26"/>
        <v>0</v>
      </c>
      <c r="N144" s="5">
        <f t="shared" si="26"/>
        <v>0</v>
      </c>
      <c r="O144" s="5">
        <f t="shared" si="26"/>
        <v>0</v>
      </c>
      <c r="P144" s="5">
        <f t="shared" si="26"/>
        <v>0</v>
      </c>
      <c r="Q144" s="5">
        <f t="shared" si="26"/>
        <v>0</v>
      </c>
      <c r="R144" s="5">
        <f t="shared" si="26"/>
        <v>0</v>
      </c>
      <c r="S144" s="5">
        <f t="shared" si="26"/>
        <v>0</v>
      </c>
      <c r="T144" s="5">
        <f t="shared" si="26"/>
        <v>0</v>
      </c>
      <c r="U144" s="5">
        <f t="shared" si="26"/>
        <v>0</v>
      </c>
      <c r="V144" s="66"/>
      <c r="W144" s="1" t="s">
        <v>88</v>
      </c>
    </row>
    <row r="145" spans="1:25" ht="15.75" outlineLevel="1">
      <c r="A145" s="26" t="s">
        <v>89</v>
      </c>
      <c r="B145" s="4"/>
      <c r="C145" s="4"/>
      <c r="D145" s="35">
        <f t="shared" ref="D145:E145" si="27">D86+D79</f>
        <v>0</v>
      </c>
      <c r="E145" s="35">
        <f t="shared" si="27"/>
        <v>0</v>
      </c>
      <c r="F145" s="5">
        <f t="shared" si="26"/>
        <v>0</v>
      </c>
      <c r="G145" s="5">
        <f t="shared" si="26"/>
        <v>0</v>
      </c>
      <c r="H145" s="5">
        <f t="shared" si="26"/>
        <v>0</v>
      </c>
      <c r="I145" s="5">
        <f t="shared" si="26"/>
        <v>0</v>
      </c>
      <c r="J145" s="5">
        <f t="shared" si="26"/>
        <v>0</v>
      </c>
      <c r="K145" s="5">
        <f t="shared" si="26"/>
        <v>0</v>
      </c>
      <c r="L145" s="5">
        <f t="shared" si="26"/>
        <v>0</v>
      </c>
      <c r="M145" s="5">
        <f t="shared" si="26"/>
        <v>0</v>
      </c>
      <c r="N145" s="5">
        <f t="shared" si="26"/>
        <v>0</v>
      </c>
      <c r="O145" s="5">
        <f t="shared" si="26"/>
        <v>0</v>
      </c>
      <c r="P145" s="5">
        <f t="shared" si="26"/>
        <v>0</v>
      </c>
      <c r="Q145" s="5">
        <f t="shared" si="26"/>
        <v>0</v>
      </c>
      <c r="R145" s="5">
        <f t="shared" si="26"/>
        <v>0</v>
      </c>
      <c r="S145" s="5">
        <f t="shared" si="26"/>
        <v>0</v>
      </c>
      <c r="T145" s="5">
        <f t="shared" si="26"/>
        <v>0</v>
      </c>
      <c r="U145" s="5">
        <f t="shared" si="26"/>
        <v>0</v>
      </c>
      <c r="V145" s="2"/>
      <c r="W145" s="1" t="s">
        <v>90</v>
      </c>
    </row>
    <row r="146" spans="1:25" ht="15.75" outlineLevel="1">
      <c r="A146" s="26" t="s">
        <v>91</v>
      </c>
      <c r="B146" s="4"/>
      <c r="C146" s="4"/>
      <c r="D146" s="35">
        <f t="shared" ref="D146:E146" si="28">D87+D89+D80+D82</f>
        <v>0</v>
      </c>
      <c r="E146" s="35">
        <f t="shared" si="28"/>
        <v>0</v>
      </c>
      <c r="F146" s="5">
        <f>F87+F89+F80+F82</f>
        <v>0</v>
      </c>
      <c r="G146" s="5">
        <f t="shared" ref="G146:U146" si="29">G87+G89+G80+G82</f>
        <v>0</v>
      </c>
      <c r="H146" s="5">
        <f t="shared" si="29"/>
        <v>0</v>
      </c>
      <c r="I146" s="5">
        <f t="shared" si="29"/>
        <v>0</v>
      </c>
      <c r="J146" s="5">
        <f t="shared" si="29"/>
        <v>0</v>
      </c>
      <c r="K146" s="5">
        <f t="shared" si="29"/>
        <v>0</v>
      </c>
      <c r="L146" s="5">
        <f t="shared" si="29"/>
        <v>0</v>
      </c>
      <c r="M146" s="5">
        <f t="shared" si="29"/>
        <v>0</v>
      </c>
      <c r="N146" s="5">
        <f t="shared" si="29"/>
        <v>0</v>
      </c>
      <c r="O146" s="5">
        <f t="shared" si="29"/>
        <v>0</v>
      </c>
      <c r="P146" s="5">
        <f t="shared" si="29"/>
        <v>0</v>
      </c>
      <c r="Q146" s="5">
        <f t="shared" si="29"/>
        <v>0</v>
      </c>
      <c r="R146" s="5">
        <f t="shared" si="29"/>
        <v>0</v>
      </c>
      <c r="S146" s="5">
        <f t="shared" si="29"/>
        <v>0</v>
      </c>
      <c r="T146" s="5">
        <f t="shared" si="29"/>
        <v>0</v>
      </c>
      <c r="U146" s="5">
        <f t="shared" si="29"/>
        <v>0</v>
      </c>
      <c r="V146" s="2"/>
    </row>
    <row r="147" spans="1:25" ht="15.75" outlineLevel="1">
      <c r="A147" s="26" t="s">
        <v>92</v>
      </c>
      <c r="B147" s="4"/>
      <c r="C147" s="4"/>
      <c r="D147" s="36">
        <f t="shared" ref="D147:E147" si="30">D111+D36</f>
        <v>0</v>
      </c>
      <c r="E147" s="36">
        <f t="shared" si="30"/>
        <v>0</v>
      </c>
      <c r="F147" s="10">
        <f>F111+F36</f>
        <v>0</v>
      </c>
      <c r="G147" s="10">
        <f t="shared" ref="G147:U147" si="31">G111+G36</f>
        <v>0</v>
      </c>
      <c r="H147" s="10">
        <f t="shared" si="31"/>
        <v>0</v>
      </c>
      <c r="I147" s="10">
        <f t="shared" si="31"/>
        <v>0</v>
      </c>
      <c r="J147" s="10">
        <f t="shared" si="31"/>
        <v>0</v>
      </c>
      <c r="K147" s="10">
        <f t="shared" si="31"/>
        <v>0</v>
      </c>
      <c r="L147" s="10">
        <f t="shared" si="31"/>
        <v>0</v>
      </c>
      <c r="M147" s="10">
        <f t="shared" si="31"/>
        <v>0</v>
      </c>
      <c r="N147" s="10">
        <f t="shared" si="31"/>
        <v>0</v>
      </c>
      <c r="O147" s="10">
        <f t="shared" si="31"/>
        <v>0</v>
      </c>
      <c r="P147" s="10">
        <f t="shared" si="31"/>
        <v>0</v>
      </c>
      <c r="Q147" s="10">
        <f t="shared" si="31"/>
        <v>0</v>
      </c>
      <c r="R147" s="10">
        <f t="shared" si="31"/>
        <v>0</v>
      </c>
      <c r="S147" s="10">
        <f t="shared" si="31"/>
        <v>0</v>
      </c>
      <c r="T147" s="10">
        <f t="shared" si="31"/>
        <v>0</v>
      </c>
      <c r="U147" s="10">
        <f t="shared" si="31"/>
        <v>0</v>
      </c>
      <c r="V147" s="2"/>
      <c r="W147" s="1" t="s">
        <v>93</v>
      </c>
    </row>
    <row r="148" spans="1:25" ht="15.75" outlineLevel="1">
      <c r="A148" s="26"/>
      <c r="B148" s="4"/>
      <c r="C148" s="4"/>
      <c r="D148" s="6"/>
      <c r="E148" s="6"/>
      <c r="F148" s="6"/>
      <c r="G148" s="6"/>
      <c r="H148" s="6"/>
      <c r="I148" s="6"/>
      <c r="J148" s="6"/>
      <c r="K148" s="6"/>
      <c r="L148" s="6"/>
      <c r="M148" s="6"/>
      <c r="N148" s="6"/>
      <c r="O148" s="6"/>
      <c r="P148" s="6"/>
      <c r="Q148" s="6"/>
      <c r="R148" s="6"/>
      <c r="S148" s="6"/>
      <c r="T148" s="6"/>
      <c r="U148" s="6"/>
      <c r="V148" s="2"/>
    </row>
    <row r="149" spans="1:25" ht="16.5" outlineLevel="1" thickBot="1">
      <c r="A149" s="65" t="s">
        <v>94</v>
      </c>
      <c r="B149" s="157"/>
      <c r="C149" s="64"/>
      <c r="D149" s="46">
        <f>SUM(D142:D147)</f>
        <v>0</v>
      </c>
      <c r="E149" s="46">
        <f t="shared" ref="E149:Y149" si="32">SUM(E142:E147)</f>
        <v>0</v>
      </c>
      <c r="F149" s="46">
        <f t="shared" si="32"/>
        <v>0</v>
      </c>
      <c r="G149" s="46">
        <f t="shared" si="32"/>
        <v>0</v>
      </c>
      <c r="H149" s="46">
        <f t="shared" si="32"/>
        <v>0</v>
      </c>
      <c r="I149" s="46">
        <f t="shared" si="32"/>
        <v>0</v>
      </c>
      <c r="J149" s="46">
        <f t="shared" si="32"/>
        <v>0</v>
      </c>
      <c r="K149" s="46">
        <f t="shared" si="32"/>
        <v>0</v>
      </c>
      <c r="L149" s="46">
        <f t="shared" si="32"/>
        <v>0</v>
      </c>
      <c r="M149" s="46">
        <f t="shared" si="32"/>
        <v>0</v>
      </c>
      <c r="N149" s="46">
        <f t="shared" si="32"/>
        <v>0</v>
      </c>
      <c r="O149" s="46">
        <f t="shared" si="32"/>
        <v>0</v>
      </c>
      <c r="P149" s="46">
        <f t="shared" si="32"/>
        <v>0</v>
      </c>
      <c r="Q149" s="46">
        <f t="shared" si="32"/>
        <v>0</v>
      </c>
      <c r="R149" s="46">
        <f t="shared" si="32"/>
        <v>0</v>
      </c>
      <c r="S149" s="46">
        <f t="shared" si="32"/>
        <v>0</v>
      </c>
      <c r="T149" s="46">
        <f t="shared" si="32"/>
        <v>0</v>
      </c>
      <c r="U149" s="46">
        <f t="shared" si="32"/>
        <v>0</v>
      </c>
      <c r="V149" s="46">
        <f t="shared" si="32"/>
        <v>0</v>
      </c>
      <c r="W149" s="46">
        <f t="shared" si="32"/>
        <v>0</v>
      </c>
      <c r="X149" s="46">
        <f t="shared" si="32"/>
        <v>0</v>
      </c>
      <c r="Y149" s="46">
        <f t="shared" si="32"/>
        <v>0</v>
      </c>
    </row>
    <row r="150" spans="1:25" ht="16.5" outlineLevel="1" thickTop="1">
      <c r="A150" s="4"/>
      <c r="B150" s="4"/>
      <c r="C150" s="4"/>
      <c r="D150" s="6"/>
      <c r="E150" s="6"/>
      <c r="F150" s="6"/>
      <c r="G150" s="6"/>
      <c r="H150" s="6"/>
      <c r="I150" s="6"/>
      <c r="J150" s="6"/>
      <c r="K150" s="6"/>
      <c r="L150" s="6"/>
      <c r="M150" s="6"/>
      <c r="N150" s="6"/>
      <c r="O150" s="6"/>
      <c r="P150" s="6"/>
      <c r="Q150" s="6"/>
      <c r="R150" s="6"/>
      <c r="S150" s="6"/>
      <c r="T150" s="6"/>
      <c r="U150" s="6"/>
      <c r="V150" s="2"/>
      <c r="Y150" s="67"/>
    </row>
    <row r="151" spans="1:25" ht="15.75" outlineLevel="1">
      <c r="A151" s="9" t="s">
        <v>95</v>
      </c>
      <c r="B151" s="9"/>
      <c r="C151" s="9"/>
      <c r="D151" s="56"/>
      <c r="E151" s="56"/>
      <c r="F151" s="56"/>
      <c r="G151" s="56"/>
      <c r="H151" s="56"/>
      <c r="I151" s="56"/>
      <c r="J151" s="56"/>
      <c r="K151" s="56"/>
      <c r="L151" s="56"/>
      <c r="M151" s="56"/>
      <c r="N151" s="56"/>
      <c r="O151" s="56"/>
      <c r="P151" s="56"/>
      <c r="Q151" s="56"/>
      <c r="R151" s="56"/>
      <c r="S151" s="56"/>
      <c r="T151" s="56"/>
      <c r="U151" s="56"/>
      <c r="V151" s="2"/>
    </row>
    <row r="152" spans="1:25" ht="15.75" outlineLevel="1">
      <c r="A152" s="26" t="s">
        <v>96</v>
      </c>
      <c r="B152" s="4"/>
      <c r="C152" s="4"/>
      <c r="D152" s="35">
        <f t="shared" ref="D152:E152" si="33">D39</f>
        <v>0</v>
      </c>
      <c r="E152" s="35">
        <f t="shared" si="33"/>
        <v>0</v>
      </c>
      <c r="F152" s="5">
        <f>F39</f>
        <v>0</v>
      </c>
      <c r="G152" s="5">
        <f>G39</f>
        <v>0</v>
      </c>
      <c r="H152" s="5">
        <f t="shared" ref="H152:U152" si="34">H39</f>
        <v>0</v>
      </c>
      <c r="I152" s="5">
        <f t="shared" si="34"/>
        <v>0</v>
      </c>
      <c r="J152" s="5">
        <f t="shared" si="34"/>
        <v>0</v>
      </c>
      <c r="K152" s="5">
        <f t="shared" si="34"/>
        <v>0</v>
      </c>
      <c r="L152" s="5">
        <f t="shared" si="34"/>
        <v>0</v>
      </c>
      <c r="M152" s="5">
        <f t="shared" si="34"/>
        <v>0</v>
      </c>
      <c r="N152" s="5">
        <f t="shared" si="34"/>
        <v>0</v>
      </c>
      <c r="O152" s="5">
        <f t="shared" si="34"/>
        <v>0</v>
      </c>
      <c r="P152" s="5">
        <f t="shared" si="34"/>
        <v>0</v>
      </c>
      <c r="Q152" s="5">
        <f t="shared" si="34"/>
        <v>0</v>
      </c>
      <c r="R152" s="5">
        <f t="shared" si="34"/>
        <v>0</v>
      </c>
      <c r="S152" s="5">
        <f t="shared" si="34"/>
        <v>0</v>
      </c>
      <c r="T152" s="5">
        <f t="shared" si="34"/>
        <v>0</v>
      </c>
      <c r="U152" s="5">
        <f t="shared" si="34"/>
        <v>0</v>
      </c>
      <c r="V152" s="2"/>
      <c r="W152" s="1" t="s">
        <v>97</v>
      </c>
    </row>
    <row r="153" spans="1:25" ht="16.5" outlineLevel="1">
      <c r="A153" s="26" t="s">
        <v>98</v>
      </c>
      <c r="B153" s="4"/>
      <c r="C153" s="4"/>
      <c r="D153" s="35">
        <f>D107</f>
        <v>0</v>
      </c>
      <c r="E153" s="35">
        <f t="shared" ref="E153:U153" si="35">E107</f>
        <v>0</v>
      </c>
      <c r="F153" s="5">
        <f t="shared" si="35"/>
        <v>0</v>
      </c>
      <c r="G153" s="5">
        <f t="shared" si="35"/>
        <v>0</v>
      </c>
      <c r="H153" s="5">
        <f t="shared" si="35"/>
        <v>0</v>
      </c>
      <c r="I153" s="5">
        <f t="shared" si="35"/>
        <v>0</v>
      </c>
      <c r="J153" s="5">
        <f t="shared" si="35"/>
        <v>0</v>
      </c>
      <c r="K153" s="5">
        <f t="shared" si="35"/>
        <v>0</v>
      </c>
      <c r="L153" s="5">
        <f t="shared" si="35"/>
        <v>0</v>
      </c>
      <c r="M153" s="5">
        <f t="shared" si="35"/>
        <v>0</v>
      </c>
      <c r="N153" s="5">
        <f t="shared" si="35"/>
        <v>0</v>
      </c>
      <c r="O153" s="5">
        <f t="shared" si="35"/>
        <v>0</v>
      </c>
      <c r="P153" s="5">
        <f t="shared" si="35"/>
        <v>0</v>
      </c>
      <c r="Q153" s="5">
        <f t="shared" si="35"/>
        <v>0</v>
      </c>
      <c r="R153" s="5">
        <f t="shared" si="35"/>
        <v>0</v>
      </c>
      <c r="S153" s="5">
        <f t="shared" si="35"/>
        <v>0</v>
      </c>
      <c r="T153" s="5">
        <f t="shared" si="35"/>
        <v>0</v>
      </c>
      <c r="U153" s="5">
        <f t="shared" si="35"/>
        <v>0</v>
      </c>
      <c r="V153" s="2"/>
      <c r="W153" s="1" t="s">
        <v>99</v>
      </c>
      <c r="X153" s="77" t="s">
        <v>59</v>
      </c>
    </row>
    <row r="154" spans="1:25" ht="15.75" outlineLevel="1">
      <c r="A154" s="26" t="s">
        <v>100</v>
      </c>
      <c r="B154" s="4"/>
      <c r="C154" s="4"/>
      <c r="D154" s="35">
        <f t="shared" ref="D154" si="36">D23+D30+D42+D53+D68+D113</f>
        <v>0</v>
      </c>
      <c r="E154" s="35">
        <v>0</v>
      </c>
      <c r="F154" s="5">
        <f>F23+F30+F42+F53+F68+F113</f>
        <v>0</v>
      </c>
      <c r="G154" s="5">
        <f t="shared" ref="G154:U154" si="37">G23+G30+G42+G53+G68+G113</f>
        <v>0</v>
      </c>
      <c r="H154" s="5">
        <f t="shared" si="37"/>
        <v>0</v>
      </c>
      <c r="I154" s="5">
        <f t="shared" si="37"/>
        <v>0</v>
      </c>
      <c r="J154" s="5">
        <f t="shared" si="37"/>
        <v>0</v>
      </c>
      <c r="K154" s="5">
        <f t="shared" si="37"/>
        <v>0</v>
      </c>
      <c r="L154" s="5">
        <f t="shared" si="37"/>
        <v>0</v>
      </c>
      <c r="M154" s="5">
        <f t="shared" si="37"/>
        <v>0</v>
      </c>
      <c r="N154" s="5">
        <f t="shared" si="37"/>
        <v>0</v>
      </c>
      <c r="O154" s="5">
        <f t="shared" si="37"/>
        <v>0</v>
      </c>
      <c r="P154" s="5">
        <f t="shared" si="37"/>
        <v>0</v>
      </c>
      <c r="Q154" s="5">
        <f t="shared" si="37"/>
        <v>0</v>
      </c>
      <c r="R154" s="5">
        <f t="shared" si="37"/>
        <v>0</v>
      </c>
      <c r="S154" s="5">
        <f t="shared" si="37"/>
        <v>0</v>
      </c>
      <c r="T154" s="5">
        <f t="shared" si="37"/>
        <v>0</v>
      </c>
      <c r="U154" s="5">
        <f t="shared" si="37"/>
        <v>0</v>
      </c>
      <c r="V154" s="2"/>
      <c r="W154" s="1" t="s">
        <v>101</v>
      </c>
    </row>
    <row r="155" spans="1:25" ht="15.75" outlineLevel="1">
      <c r="A155" s="26" t="s">
        <v>102</v>
      </c>
      <c r="B155" s="4"/>
      <c r="C155" s="4"/>
      <c r="D155" s="35">
        <f t="shared" ref="D155:E155" si="38">D24+D31+D43+D69+D54+D114</f>
        <v>0</v>
      </c>
      <c r="E155" s="35">
        <f t="shared" si="38"/>
        <v>0</v>
      </c>
      <c r="F155" s="5">
        <f>F24+F31+F43+F69+F54+F114</f>
        <v>0</v>
      </c>
      <c r="G155" s="5">
        <f t="shared" ref="G155:U155" si="39">G24+G31+G43+G69+G54+G114</f>
        <v>0</v>
      </c>
      <c r="H155" s="5">
        <f t="shared" si="39"/>
        <v>0</v>
      </c>
      <c r="I155" s="5">
        <f t="shared" si="39"/>
        <v>0</v>
      </c>
      <c r="J155" s="5">
        <f t="shared" si="39"/>
        <v>0</v>
      </c>
      <c r="K155" s="5">
        <f t="shared" si="39"/>
        <v>0</v>
      </c>
      <c r="L155" s="5">
        <f t="shared" si="39"/>
        <v>0</v>
      </c>
      <c r="M155" s="5">
        <f t="shared" si="39"/>
        <v>0</v>
      </c>
      <c r="N155" s="5">
        <f t="shared" si="39"/>
        <v>0</v>
      </c>
      <c r="O155" s="5">
        <f t="shared" si="39"/>
        <v>0</v>
      </c>
      <c r="P155" s="5">
        <f t="shared" si="39"/>
        <v>0</v>
      </c>
      <c r="Q155" s="5">
        <f t="shared" si="39"/>
        <v>0</v>
      </c>
      <c r="R155" s="5">
        <f t="shared" si="39"/>
        <v>0</v>
      </c>
      <c r="S155" s="5">
        <f t="shared" si="39"/>
        <v>0</v>
      </c>
      <c r="T155" s="5">
        <f t="shared" si="39"/>
        <v>0</v>
      </c>
      <c r="U155" s="5">
        <f t="shared" si="39"/>
        <v>0</v>
      </c>
      <c r="V155" s="2"/>
      <c r="W155" s="1" t="s">
        <v>103</v>
      </c>
    </row>
    <row r="156" spans="1:25" ht="15.75" outlineLevel="1">
      <c r="A156" s="26" t="s">
        <v>104</v>
      </c>
      <c r="B156" s="4"/>
      <c r="C156" s="4"/>
      <c r="D156" s="35">
        <f>0</f>
        <v>0</v>
      </c>
      <c r="E156" s="35">
        <f>0</f>
        <v>0</v>
      </c>
      <c r="F156" s="121">
        <f>0</f>
        <v>0</v>
      </c>
      <c r="G156" s="121">
        <f>0</f>
        <v>0</v>
      </c>
      <c r="H156" s="121">
        <f>0</f>
        <v>0</v>
      </c>
      <c r="I156" s="121">
        <f>0</f>
        <v>0</v>
      </c>
      <c r="J156" s="121">
        <f>0</f>
        <v>0</v>
      </c>
      <c r="K156" s="121">
        <f>0</f>
        <v>0</v>
      </c>
      <c r="L156" s="121">
        <f>0</f>
        <v>0</v>
      </c>
      <c r="M156" s="121">
        <f>0</f>
        <v>0</v>
      </c>
      <c r="N156" s="121">
        <f>0</f>
        <v>0</v>
      </c>
      <c r="O156" s="121">
        <f>0</f>
        <v>0</v>
      </c>
      <c r="P156" s="121">
        <f>0</f>
        <v>0</v>
      </c>
      <c r="Q156" s="121">
        <f>0</f>
        <v>0</v>
      </c>
      <c r="R156" s="121">
        <f>0</f>
        <v>0</v>
      </c>
      <c r="S156" s="121">
        <f>0</f>
        <v>0</v>
      </c>
      <c r="T156" s="121">
        <f>0</f>
        <v>0</v>
      </c>
      <c r="U156" s="121">
        <f>0</f>
        <v>0</v>
      </c>
      <c r="V156" s="2"/>
      <c r="W156" s="1" t="s">
        <v>105</v>
      </c>
    </row>
    <row r="157" spans="1:25" ht="15.75" outlineLevel="1">
      <c r="A157" s="26" t="s">
        <v>106</v>
      </c>
      <c r="B157" s="4"/>
      <c r="C157" s="4"/>
      <c r="D157" s="35">
        <f t="shared" ref="D157:E157" si="40">D25+D32+D44+D70+D115+D55</f>
        <v>0</v>
      </c>
      <c r="E157" s="35">
        <f t="shared" si="40"/>
        <v>0</v>
      </c>
      <c r="F157" s="5">
        <f>F25+F32+F44+F70+F115+F55</f>
        <v>0</v>
      </c>
      <c r="G157" s="5">
        <f t="shared" ref="G157:U157" si="41">G25+G32+G44+G70+G115+G55</f>
        <v>0</v>
      </c>
      <c r="H157" s="5">
        <f t="shared" si="41"/>
        <v>0</v>
      </c>
      <c r="I157" s="5">
        <f t="shared" si="41"/>
        <v>0</v>
      </c>
      <c r="J157" s="5">
        <f t="shared" si="41"/>
        <v>0</v>
      </c>
      <c r="K157" s="5">
        <f t="shared" si="41"/>
        <v>0</v>
      </c>
      <c r="L157" s="5">
        <f t="shared" si="41"/>
        <v>0</v>
      </c>
      <c r="M157" s="5">
        <f t="shared" si="41"/>
        <v>0</v>
      </c>
      <c r="N157" s="5">
        <f t="shared" si="41"/>
        <v>0</v>
      </c>
      <c r="O157" s="5">
        <f t="shared" si="41"/>
        <v>0</v>
      </c>
      <c r="P157" s="5">
        <f t="shared" si="41"/>
        <v>0</v>
      </c>
      <c r="Q157" s="5">
        <f t="shared" si="41"/>
        <v>0</v>
      </c>
      <c r="R157" s="5">
        <f t="shared" si="41"/>
        <v>0</v>
      </c>
      <c r="S157" s="5">
        <f t="shared" si="41"/>
        <v>0</v>
      </c>
      <c r="T157" s="5">
        <f t="shared" si="41"/>
        <v>0</v>
      </c>
      <c r="U157" s="5">
        <f t="shared" si="41"/>
        <v>0</v>
      </c>
      <c r="V157" s="2"/>
      <c r="W157" s="1" t="s">
        <v>107</v>
      </c>
    </row>
    <row r="158" spans="1:25" ht="15.75" outlineLevel="1">
      <c r="A158" s="26" t="s">
        <v>108</v>
      </c>
      <c r="B158" s="4"/>
      <c r="C158" s="4"/>
      <c r="D158" s="35">
        <f>0</f>
        <v>0</v>
      </c>
      <c r="E158" s="35">
        <f>0</f>
        <v>0</v>
      </c>
      <c r="F158" s="35">
        <f>0</f>
        <v>0</v>
      </c>
      <c r="G158" s="35">
        <f>0</f>
        <v>0</v>
      </c>
      <c r="H158" s="35">
        <f>0</f>
        <v>0</v>
      </c>
      <c r="I158" s="35">
        <f>0</f>
        <v>0</v>
      </c>
      <c r="J158" s="35">
        <f>0</f>
        <v>0</v>
      </c>
      <c r="K158" s="35">
        <f>0</f>
        <v>0</v>
      </c>
      <c r="L158" s="35">
        <f>0</f>
        <v>0</v>
      </c>
      <c r="M158" s="35">
        <f>0</f>
        <v>0</v>
      </c>
      <c r="N158" s="35">
        <f>0</f>
        <v>0</v>
      </c>
      <c r="O158" s="35">
        <f>0</f>
        <v>0</v>
      </c>
      <c r="P158" s="35">
        <f>0</f>
        <v>0</v>
      </c>
      <c r="Q158" s="35">
        <f>0</f>
        <v>0</v>
      </c>
      <c r="R158" s="35">
        <f>0</f>
        <v>0</v>
      </c>
      <c r="S158" s="35">
        <f>0</f>
        <v>0</v>
      </c>
      <c r="T158" s="35">
        <f>0</f>
        <v>0</v>
      </c>
      <c r="U158" s="35">
        <f>0</f>
        <v>0</v>
      </c>
      <c r="V158" s="2"/>
    </row>
    <row r="159" spans="1:25" ht="15.75" outlineLevel="1">
      <c r="A159" s="26" t="s">
        <v>109</v>
      </c>
      <c r="B159" s="4"/>
      <c r="C159" s="4"/>
      <c r="D159" s="35">
        <f t="shared" ref="D159:E159" si="42">D64</f>
        <v>0</v>
      </c>
      <c r="E159" s="35">
        <f t="shared" si="42"/>
        <v>0</v>
      </c>
      <c r="F159" s="5">
        <f>F64</f>
        <v>0</v>
      </c>
      <c r="G159" s="5">
        <f t="shared" ref="G159:U159" si="43">G64</f>
        <v>0</v>
      </c>
      <c r="H159" s="5">
        <f t="shared" si="43"/>
        <v>0</v>
      </c>
      <c r="I159" s="5">
        <f t="shared" si="43"/>
        <v>0</v>
      </c>
      <c r="J159" s="5">
        <f t="shared" si="43"/>
        <v>0</v>
      </c>
      <c r="K159" s="5">
        <f t="shared" si="43"/>
        <v>0</v>
      </c>
      <c r="L159" s="5">
        <f t="shared" si="43"/>
        <v>0</v>
      </c>
      <c r="M159" s="5">
        <f t="shared" si="43"/>
        <v>0</v>
      </c>
      <c r="N159" s="5">
        <f t="shared" si="43"/>
        <v>0</v>
      </c>
      <c r="O159" s="5">
        <f t="shared" si="43"/>
        <v>0</v>
      </c>
      <c r="P159" s="5">
        <f t="shared" si="43"/>
        <v>0</v>
      </c>
      <c r="Q159" s="5">
        <f t="shared" si="43"/>
        <v>0</v>
      </c>
      <c r="R159" s="5">
        <f t="shared" si="43"/>
        <v>0</v>
      </c>
      <c r="S159" s="5">
        <f t="shared" si="43"/>
        <v>0</v>
      </c>
      <c r="T159" s="5">
        <f t="shared" si="43"/>
        <v>0</v>
      </c>
      <c r="U159" s="5">
        <f t="shared" si="43"/>
        <v>0</v>
      </c>
      <c r="V159" s="2"/>
      <c r="W159" s="1" t="s">
        <v>110</v>
      </c>
    </row>
    <row r="160" spans="1:25" ht="15.75" outlineLevel="1">
      <c r="A160" s="26" t="s">
        <v>111</v>
      </c>
      <c r="B160" s="4"/>
      <c r="C160" s="4"/>
      <c r="D160" s="35">
        <f t="shared" ref="D160:E160" si="44">SUM(D49:D52)</f>
        <v>0</v>
      </c>
      <c r="E160" s="35">
        <f t="shared" si="44"/>
        <v>0</v>
      </c>
      <c r="F160" s="5">
        <f>SUM(F49:F52)</f>
        <v>0</v>
      </c>
      <c r="G160" s="5">
        <f t="shared" ref="G160:U160" si="45">SUM(G49:G52)</f>
        <v>0</v>
      </c>
      <c r="H160" s="5">
        <f t="shared" si="45"/>
        <v>0</v>
      </c>
      <c r="I160" s="5">
        <f t="shared" si="45"/>
        <v>0</v>
      </c>
      <c r="J160" s="5">
        <f t="shared" si="45"/>
        <v>0</v>
      </c>
      <c r="K160" s="5">
        <f t="shared" si="45"/>
        <v>0</v>
      </c>
      <c r="L160" s="5">
        <f t="shared" si="45"/>
        <v>0</v>
      </c>
      <c r="M160" s="5">
        <f t="shared" si="45"/>
        <v>0</v>
      </c>
      <c r="N160" s="5">
        <f t="shared" si="45"/>
        <v>0</v>
      </c>
      <c r="O160" s="5">
        <f t="shared" si="45"/>
        <v>0</v>
      </c>
      <c r="P160" s="5">
        <f t="shared" si="45"/>
        <v>0</v>
      </c>
      <c r="Q160" s="5">
        <f t="shared" si="45"/>
        <v>0</v>
      </c>
      <c r="R160" s="5">
        <f t="shared" si="45"/>
        <v>0</v>
      </c>
      <c r="S160" s="5">
        <f t="shared" si="45"/>
        <v>0</v>
      </c>
      <c r="T160" s="5">
        <f t="shared" si="45"/>
        <v>0</v>
      </c>
      <c r="U160" s="5">
        <f t="shared" si="45"/>
        <v>0</v>
      </c>
      <c r="V160" s="2"/>
      <c r="W160" s="1" t="s">
        <v>112</v>
      </c>
    </row>
    <row r="161" spans="1:27" ht="15.75" outlineLevel="1">
      <c r="A161" s="26" t="s">
        <v>113</v>
      </c>
      <c r="B161" s="4"/>
      <c r="C161" s="4"/>
      <c r="D161" s="35">
        <f t="shared" ref="D161:E161" si="46">D122</f>
        <v>0</v>
      </c>
      <c r="E161" s="35">
        <f t="shared" si="46"/>
        <v>0</v>
      </c>
      <c r="F161" s="5">
        <f>F122</f>
        <v>0</v>
      </c>
      <c r="G161" s="5">
        <f t="shared" ref="G161:U161" si="47">G122</f>
        <v>0</v>
      </c>
      <c r="H161" s="5">
        <f t="shared" si="47"/>
        <v>0</v>
      </c>
      <c r="I161" s="5">
        <f t="shared" si="47"/>
        <v>0</v>
      </c>
      <c r="J161" s="5">
        <f t="shared" si="47"/>
        <v>0</v>
      </c>
      <c r="K161" s="5">
        <f t="shared" si="47"/>
        <v>0</v>
      </c>
      <c r="L161" s="5">
        <f t="shared" si="47"/>
        <v>0</v>
      </c>
      <c r="M161" s="5">
        <f t="shared" si="47"/>
        <v>0</v>
      </c>
      <c r="N161" s="5">
        <f t="shared" si="47"/>
        <v>0</v>
      </c>
      <c r="O161" s="5">
        <f t="shared" si="47"/>
        <v>0</v>
      </c>
      <c r="P161" s="5">
        <f t="shared" si="47"/>
        <v>0</v>
      </c>
      <c r="Q161" s="5">
        <f t="shared" si="47"/>
        <v>0</v>
      </c>
      <c r="R161" s="5">
        <f t="shared" si="47"/>
        <v>0</v>
      </c>
      <c r="S161" s="5">
        <f t="shared" si="47"/>
        <v>0</v>
      </c>
      <c r="T161" s="5">
        <f t="shared" si="47"/>
        <v>0</v>
      </c>
      <c r="U161" s="5">
        <f t="shared" si="47"/>
        <v>0</v>
      </c>
      <c r="V161" s="2"/>
      <c r="W161" s="1" t="s">
        <v>114</v>
      </c>
    </row>
    <row r="162" spans="1:27" ht="15.75" outlineLevel="1">
      <c r="A162" s="26" t="s">
        <v>21</v>
      </c>
      <c r="B162" s="4"/>
      <c r="C162" s="4"/>
      <c r="D162" s="35">
        <f t="shared" ref="D162:E162" si="48">D29</f>
        <v>0</v>
      </c>
      <c r="E162" s="35">
        <f t="shared" si="48"/>
        <v>0</v>
      </c>
      <c r="F162" s="5">
        <f>F29</f>
        <v>0</v>
      </c>
      <c r="G162" s="5">
        <f t="shared" ref="G162:U162" si="49">G29</f>
        <v>0</v>
      </c>
      <c r="H162" s="5">
        <f t="shared" si="49"/>
        <v>0</v>
      </c>
      <c r="I162" s="5">
        <f t="shared" si="49"/>
        <v>0</v>
      </c>
      <c r="J162" s="5">
        <f t="shared" si="49"/>
        <v>0</v>
      </c>
      <c r="K162" s="5">
        <f t="shared" si="49"/>
        <v>0</v>
      </c>
      <c r="L162" s="5">
        <f t="shared" si="49"/>
        <v>0</v>
      </c>
      <c r="M162" s="5">
        <f t="shared" si="49"/>
        <v>0</v>
      </c>
      <c r="N162" s="5">
        <f t="shared" si="49"/>
        <v>0</v>
      </c>
      <c r="O162" s="5">
        <f t="shared" si="49"/>
        <v>0</v>
      </c>
      <c r="P162" s="5">
        <f t="shared" si="49"/>
        <v>0</v>
      </c>
      <c r="Q162" s="5">
        <f t="shared" si="49"/>
        <v>0</v>
      </c>
      <c r="R162" s="5">
        <f t="shared" si="49"/>
        <v>0</v>
      </c>
      <c r="S162" s="5">
        <f t="shared" si="49"/>
        <v>0</v>
      </c>
      <c r="T162" s="5">
        <f t="shared" si="49"/>
        <v>0</v>
      </c>
      <c r="U162" s="5">
        <f t="shared" si="49"/>
        <v>0</v>
      </c>
      <c r="V162" s="2"/>
    </row>
    <row r="163" spans="1:27" ht="15.75" outlineLevel="1">
      <c r="A163" s="26" t="s">
        <v>27</v>
      </c>
      <c r="B163" s="4"/>
      <c r="C163" s="4"/>
      <c r="D163" s="36">
        <f t="shared" ref="D163:E163" si="50">D26+D33+SUM(D40:D41)+SUM(D45:D46)+D56+D71+D116+SUM(D60:D67)-D64+D112-D158+D88+D81+D119</f>
        <v>0</v>
      </c>
      <c r="E163" s="36">
        <f t="shared" si="50"/>
        <v>0</v>
      </c>
      <c r="F163" s="10">
        <f>F26+F33+SUM(F40:F41)+SUM(F45:F46)+F56+F71+F116+SUM(F60:F67)-F64+F112-F158+F88+F81+F119</f>
        <v>0</v>
      </c>
      <c r="G163" s="10">
        <f t="shared" ref="G163:U163" si="51">G26+G33+SUM(G40:G41)+SUM(G45:G46)+G56+G71+G116+SUM(G60:G67)-G64+G112-G158+G88+G81+G119</f>
        <v>0</v>
      </c>
      <c r="H163" s="10">
        <f t="shared" si="51"/>
        <v>0</v>
      </c>
      <c r="I163" s="10">
        <f t="shared" si="51"/>
        <v>0</v>
      </c>
      <c r="J163" s="10">
        <f t="shared" si="51"/>
        <v>0</v>
      </c>
      <c r="K163" s="10">
        <f t="shared" si="51"/>
        <v>0</v>
      </c>
      <c r="L163" s="10">
        <f t="shared" si="51"/>
        <v>0</v>
      </c>
      <c r="M163" s="10">
        <f t="shared" si="51"/>
        <v>0</v>
      </c>
      <c r="N163" s="10">
        <f t="shared" si="51"/>
        <v>0</v>
      </c>
      <c r="O163" s="10">
        <f t="shared" si="51"/>
        <v>0</v>
      </c>
      <c r="P163" s="10">
        <f t="shared" si="51"/>
        <v>0</v>
      </c>
      <c r="Q163" s="10">
        <f t="shared" si="51"/>
        <v>0</v>
      </c>
      <c r="R163" s="10">
        <f t="shared" si="51"/>
        <v>0</v>
      </c>
      <c r="S163" s="10">
        <f t="shared" si="51"/>
        <v>0</v>
      </c>
      <c r="T163" s="10">
        <f t="shared" si="51"/>
        <v>0</v>
      </c>
      <c r="U163" s="10">
        <f t="shared" si="51"/>
        <v>0</v>
      </c>
      <c r="V163" s="2"/>
      <c r="W163" s="1" t="s">
        <v>95</v>
      </c>
      <c r="AA163" s="67"/>
    </row>
    <row r="164" spans="1:27" ht="15.75" outlineLevel="1">
      <c r="A164" s="4"/>
      <c r="B164" s="4"/>
      <c r="C164" s="6"/>
      <c r="D164" s="6"/>
      <c r="E164" s="6"/>
      <c r="F164" s="6"/>
      <c r="G164" s="6"/>
      <c r="H164" s="6"/>
      <c r="I164" s="6"/>
      <c r="J164" s="6"/>
      <c r="K164" s="6"/>
      <c r="L164" s="6"/>
      <c r="M164" s="6"/>
      <c r="N164" s="6"/>
      <c r="O164" s="6"/>
      <c r="P164" s="6"/>
      <c r="Q164" s="6"/>
      <c r="R164" s="6"/>
      <c r="S164" s="6"/>
      <c r="T164" s="6"/>
      <c r="U164" s="6"/>
      <c r="V164" s="2"/>
    </row>
    <row r="165" spans="1:27" ht="16.5" outlineLevel="1" thickBot="1">
      <c r="A165" s="65" t="s">
        <v>115</v>
      </c>
      <c r="B165" s="157"/>
      <c r="C165" s="64"/>
      <c r="D165" s="46">
        <f>SUM(D152:D163)</f>
        <v>0</v>
      </c>
      <c r="E165" s="46">
        <f>SUM(E152:E163)</f>
        <v>0</v>
      </c>
      <c r="F165" s="46">
        <f t="shared" ref="F165:U165" si="52">SUM(F152:F163)</f>
        <v>0</v>
      </c>
      <c r="G165" s="46">
        <f t="shared" si="52"/>
        <v>0</v>
      </c>
      <c r="H165" s="46">
        <f t="shared" si="52"/>
        <v>0</v>
      </c>
      <c r="I165" s="46">
        <f t="shared" si="52"/>
        <v>0</v>
      </c>
      <c r="J165" s="46">
        <f t="shared" si="52"/>
        <v>0</v>
      </c>
      <c r="K165" s="46">
        <f t="shared" si="52"/>
        <v>0</v>
      </c>
      <c r="L165" s="46">
        <f t="shared" si="52"/>
        <v>0</v>
      </c>
      <c r="M165" s="46">
        <f t="shared" si="52"/>
        <v>0</v>
      </c>
      <c r="N165" s="46">
        <f t="shared" si="52"/>
        <v>0</v>
      </c>
      <c r="O165" s="46">
        <f t="shared" si="52"/>
        <v>0</v>
      </c>
      <c r="P165" s="46">
        <f t="shared" si="52"/>
        <v>0</v>
      </c>
      <c r="Q165" s="46">
        <f t="shared" si="52"/>
        <v>0</v>
      </c>
      <c r="R165" s="46">
        <f t="shared" si="52"/>
        <v>0</v>
      </c>
      <c r="S165" s="46">
        <f t="shared" si="52"/>
        <v>0</v>
      </c>
      <c r="T165" s="46">
        <f t="shared" si="52"/>
        <v>0</v>
      </c>
      <c r="U165" s="46">
        <f t="shared" si="52"/>
        <v>0</v>
      </c>
    </row>
    <row r="166" spans="1:27" ht="16.5" outlineLevel="1" thickTop="1">
      <c r="A166" s="158"/>
      <c r="B166" s="4"/>
      <c r="C166" s="4"/>
      <c r="D166" s="6"/>
      <c r="E166" s="6"/>
      <c r="F166" s="6"/>
      <c r="G166" s="6"/>
      <c r="H166" s="6"/>
      <c r="I166" s="6"/>
      <c r="J166" s="6"/>
      <c r="K166" s="6"/>
      <c r="L166" s="6"/>
      <c r="M166" s="6"/>
      <c r="N166" s="6"/>
      <c r="O166" s="6"/>
      <c r="P166" s="6"/>
      <c r="Q166" s="6"/>
      <c r="R166" s="6"/>
      <c r="S166" s="6"/>
      <c r="T166" s="6"/>
      <c r="U166" s="6"/>
      <c r="V166" s="2"/>
    </row>
    <row r="167" spans="1:27" ht="15.75" customHeight="1" outlineLevel="1">
      <c r="A167" s="145" t="s">
        <v>116</v>
      </c>
      <c r="B167" s="146"/>
      <c r="C167" s="38"/>
      <c r="D167" s="34">
        <f>D149+D165</f>
        <v>0</v>
      </c>
      <c r="E167" s="34">
        <f>E149+E165</f>
        <v>0</v>
      </c>
      <c r="F167" s="34">
        <f t="shared" ref="F167:U167" si="53">F149+F165</f>
        <v>0</v>
      </c>
      <c r="G167" s="34">
        <f t="shared" si="53"/>
        <v>0</v>
      </c>
      <c r="H167" s="34">
        <f t="shared" si="53"/>
        <v>0</v>
      </c>
      <c r="I167" s="34">
        <f t="shared" si="53"/>
        <v>0</v>
      </c>
      <c r="J167" s="34">
        <f t="shared" si="53"/>
        <v>0</v>
      </c>
      <c r="K167" s="34">
        <f t="shared" si="53"/>
        <v>0</v>
      </c>
      <c r="L167" s="34">
        <f t="shared" si="53"/>
        <v>0</v>
      </c>
      <c r="M167" s="34">
        <f t="shared" si="53"/>
        <v>0</v>
      </c>
      <c r="N167" s="34">
        <f t="shared" si="53"/>
        <v>0</v>
      </c>
      <c r="O167" s="34">
        <f t="shared" si="53"/>
        <v>0</v>
      </c>
      <c r="P167" s="34">
        <f t="shared" si="53"/>
        <v>0</v>
      </c>
      <c r="Q167" s="34">
        <f t="shared" si="53"/>
        <v>0</v>
      </c>
      <c r="R167" s="34">
        <f t="shared" si="53"/>
        <v>0</v>
      </c>
      <c r="S167" s="34">
        <f t="shared" si="53"/>
        <v>0</v>
      </c>
      <c r="T167" s="34">
        <f t="shared" si="53"/>
        <v>0</v>
      </c>
      <c r="U167" s="34">
        <f t="shared" si="53"/>
        <v>0</v>
      </c>
      <c r="V167" s="2"/>
    </row>
    <row r="168" spans="1:27" ht="15.75" outlineLevel="1">
      <c r="A168" s="9" t="s">
        <v>74</v>
      </c>
      <c r="B168" s="9"/>
      <c r="C168" s="9"/>
      <c r="D168" s="58"/>
      <c r="E168" s="58"/>
      <c r="F168" s="58"/>
      <c r="G168" s="58"/>
      <c r="H168" s="58"/>
      <c r="I168" s="58"/>
      <c r="J168" s="58"/>
      <c r="K168" s="58"/>
      <c r="L168" s="58"/>
      <c r="M168" s="58"/>
      <c r="N168" s="58"/>
      <c r="O168" s="58"/>
      <c r="P168" s="58"/>
      <c r="Q168" s="58"/>
      <c r="R168" s="58"/>
      <c r="S168" s="58"/>
      <c r="T168" s="58"/>
      <c r="U168" s="58"/>
      <c r="V168" s="2"/>
    </row>
    <row r="169" spans="1:27" ht="15.75" outlineLevel="1">
      <c r="A169" s="4" t="s">
        <v>77</v>
      </c>
      <c r="B169" s="4"/>
      <c r="C169" s="4"/>
      <c r="D169" s="35">
        <f t="shared" ref="D169:P169" si="54">D127</f>
        <v>0</v>
      </c>
      <c r="E169" s="35">
        <f t="shared" si="54"/>
        <v>0</v>
      </c>
      <c r="F169" s="5">
        <f t="shared" si="54"/>
        <v>0</v>
      </c>
      <c r="G169" s="5">
        <f t="shared" si="54"/>
        <v>0</v>
      </c>
      <c r="H169" s="5">
        <f t="shared" si="54"/>
        <v>0</v>
      </c>
      <c r="I169" s="5">
        <f t="shared" si="54"/>
        <v>0</v>
      </c>
      <c r="J169" s="5">
        <f t="shared" si="54"/>
        <v>0</v>
      </c>
      <c r="K169" s="5">
        <f t="shared" si="54"/>
        <v>0</v>
      </c>
      <c r="L169" s="5">
        <f t="shared" si="54"/>
        <v>0</v>
      </c>
      <c r="M169" s="5">
        <f t="shared" si="54"/>
        <v>0</v>
      </c>
      <c r="N169" s="5">
        <f t="shared" si="54"/>
        <v>0</v>
      </c>
      <c r="O169" s="5">
        <f t="shared" si="54"/>
        <v>0</v>
      </c>
      <c r="P169" s="5">
        <f t="shared" si="54"/>
        <v>0</v>
      </c>
      <c r="Q169" s="5">
        <f t="shared" ref="Q169:U169" si="55">Q127</f>
        <v>0</v>
      </c>
      <c r="R169" s="5">
        <f t="shared" si="55"/>
        <v>0</v>
      </c>
      <c r="S169" s="5">
        <f t="shared" si="55"/>
        <v>0</v>
      </c>
      <c r="T169" s="5">
        <f t="shared" si="55"/>
        <v>0</v>
      </c>
      <c r="U169" s="5">
        <f t="shared" si="55"/>
        <v>0</v>
      </c>
      <c r="V169" s="2"/>
      <c r="W169" s="1" t="s">
        <v>117</v>
      </c>
    </row>
    <row r="170" spans="1:27" ht="15.75" outlineLevel="1">
      <c r="A170" s="4" t="s">
        <v>76</v>
      </c>
      <c r="B170" s="4"/>
      <c r="C170" s="4"/>
      <c r="D170" s="35">
        <f>D126</f>
        <v>0</v>
      </c>
      <c r="E170" s="35">
        <f>E126</f>
        <v>0</v>
      </c>
      <c r="F170" s="5">
        <f>F126</f>
        <v>0</v>
      </c>
      <c r="G170" s="5">
        <f t="shared" ref="G170:U170" si="56">G126</f>
        <v>0</v>
      </c>
      <c r="H170" s="5">
        <f t="shared" si="56"/>
        <v>0</v>
      </c>
      <c r="I170" s="5">
        <f t="shared" si="56"/>
        <v>0</v>
      </c>
      <c r="J170" s="5">
        <f t="shared" si="56"/>
        <v>0</v>
      </c>
      <c r="K170" s="5">
        <f t="shared" si="56"/>
        <v>0</v>
      </c>
      <c r="L170" s="5">
        <f t="shared" si="56"/>
        <v>0</v>
      </c>
      <c r="M170" s="5">
        <f t="shared" si="56"/>
        <v>0</v>
      </c>
      <c r="N170" s="5">
        <f t="shared" si="56"/>
        <v>0</v>
      </c>
      <c r="O170" s="5">
        <f t="shared" si="56"/>
        <v>0</v>
      </c>
      <c r="P170" s="5">
        <f t="shared" si="56"/>
        <v>0</v>
      </c>
      <c r="Q170" s="5">
        <f t="shared" si="56"/>
        <v>0</v>
      </c>
      <c r="R170" s="5">
        <f t="shared" si="56"/>
        <v>0</v>
      </c>
      <c r="S170" s="5">
        <f t="shared" si="56"/>
        <v>0</v>
      </c>
      <c r="T170" s="5">
        <f t="shared" si="56"/>
        <v>0</v>
      </c>
      <c r="U170" s="5">
        <f t="shared" si="56"/>
        <v>0</v>
      </c>
      <c r="V170" s="2"/>
    </row>
    <row r="171" spans="1:27" ht="15.75" outlineLevel="1">
      <c r="A171" s="4" t="s">
        <v>118</v>
      </c>
      <c r="B171" s="4"/>
      <c r="C171" s="4"/>
      <c r="D171" s="35">
        <f t="shared" ref="D171:P171" si="57">D125</f>
        <v>0</v>
      </c>
      <c r="E171" s="35">
        <f t="shared" si="57"/>
        <v>0</v>
      </c>
      <c r="F171" s="5">
        <f>F125</f>
        <v>0</v>
      </c>
      <c r="G171" s="5">
        <f t="shared" si="57"/>
        <v>0</v>
      </c>
      <c r="H171" s="5">
        <f t="shared" si="57"/>
        <v>0</v>
      </c>
      <c r="I171" s="5">
        <f t="shared" si="57"/>
        <v>0</v>
      </c>
      <c r="J171" s="5">
        <f t="shared" si="57"/>
        <v>0</v>
      </c>
      <c r="K171" s="5">
        <f t="shared" si="57"/>
        <v>0</v>
      </c>
      <c r="L171" s="5">
        <f t="shared" si="57"/>
        <v>0</v>
      </c>
      <c r="M171" s="5">
        <f t="shared" si="57"/>
        <v>0</v>
      </c>
      <c r="N171" s="5">
        <f t="shared" si="57"/>
        <v>0</v>
      </c>
      <c r="O171" s="5">
        <f t="shared" si="57"/>
        <v>0</v>
      </c>
      <c r="P171" s="5">
        <f t="shared" si="57"/>
        <v>0</v>
      </c>
      <c r="Q171" s="5">
        <f t="shared" ref="Q171:U171" si="58">Q125</f>
        <v>0</v>
      </c>
      <c r="R171" s="5">
        <f t="shared" si="58"/>
        <v>0</v>
      </c>
      <c r="S171" s="5">
        <f t="shared" si="58"/>
        <v>0</v>
      </c>
      <c r="T171" s="5">
        <f t="shared" si="58"/>
        <v>0</v>
      </c>
      <c r="U171" s="5">
        <f t="shared" si="58"/>
        <v>0</v>
      </c>
      <c r="V171" s="2"/>
    </row>
    <row r="172" spans="1:27" ht="15.75" outlineLevel="1">
      <c r="A172" s="4" t="s">
        <v>119</v>
      </c>
      <c r="B172" s="4"/>
      <c r="C172" s="4"/>
      <c r="D172" s="36">
        <f t="shared" ref="D172:P172" si="59">D128</f>
        <v>0</v>
      </c>
      <c r="E172" s="36">
        <f t="shared" si="59"/>
        <v>0</v>
      </c>
      <c r="F172" s="10">
        <f t="shared" si="59"/>
        <v>0</v>
      </c>
      <c r="G172" s="10">
        <f t="shared" si="59"/>
        <v>0</v>
      </c>
      <c r="H172" s="10">
        <f t="shared" si="59"/>
        <v>0</v>
      </c>
      <c r="I172" s="10">
        <f t="shared" si="59"/>
        <v>0</v>
      </c>
      <c r="J172" s="10">
        <f t="shared" si="59"/>
        <v>0</v>
      </c>
      <c r="K172" s="10">
        <f t="shared" si="59"/>
        <v>0</v>
      </c>
      <c r="L172" s="10">
        <f t="shared" si="59"/>
        <v>0</v>
      </c>
      <c r="M172" s="10">
        <f t="shared" si="59"/>
        <v>0</v>
      </c>
      <c r="N172" s="10">
        <f t="shared" si="59"/>
        <v>0</v>
      </c>
      <c r="O172" s="10">
        <f t="shared" si="59"/>
        <v>0</v>
      </c>
      <c r="P172" s="10">
        <f t="shared" si="59"/>
        <v>0</v>
      </c>
      <c r="Q172" s="10">
        <f t="shared" ref="Q172:U172" si="60">Q128</f>
        <v>0</v>
      </c>
      <c r="R172" s="10">
        <f t="shared" si="60"/>
        <v>0</v>
      </c>
      <c r="S172" s="10">
        <f t="shared" si="60"/>
        <v>0</v>
      </c>
      <c r="T172" s="10">
        <f t="shared" si="60"/>
        <v>0</v>
      </c>
      <c r="U172" s="10">
        <f t="shared" si="60"/>
        <v>0</v>
      </c>
      <c r="V172" s="2"/>
      <c r="W172" s="1" t="s">
        <v>119</v>
      </c>
    </row>
    <row r="173" spans="1:27" ht="15.75" outlineLevel="1">
      <c r="A173" s="4"/>
      <c r="B173" s="4"/>
      <c r="C173" s="4"/>
      <c r="D173" s="6"/>
      <c r="E173" s="6"/>
      <c r="F173" s="6"/>
      <c r="G173" s="6"/>
      <c r="H173" s="163"/>
      <c r="I173" s="163"/>
      <c r="J173" s="163"/>
      <c r="K173" s="163"/>
      <c r="L173" s="163"/>
      <c r="M173" s="163"/>
      <c r="N173" s="163"/>
      <c r="O173" s="163"/>
      <c r="P173" s="163"/>
      <c r="Q173" s="163"/>
      <c r="R173" s="163"/>
      <c r="S173" s="163"/>
      <c r="T173" s="163"/>
      <c r="U173" s="4"/>
      <c r="V173" s="2"/>
    </row>
    <row r="174" spans="1:27" ht="16.5" outlineLevel="1" thickBot="1">
      <c r="A174" s="65" t="s">
        <v>120</v>
      </c>
      <c r="B174" s="157"/>
      <c r="C174" s="64"/>
      <c r="D174" s="46">
        <f t="shared" ref="D174:U174" si="61">SUM(D169:D172)</f>
        <v>0</v>
      </c>
      <c r="E174" s="46">
        <f t="shared" si="61"/>
        <v>0</v>
      </c>
      <c r="F174" s="46">
        <f t="shared" si="61"/>
        <v>0</v>
      </c>
      <c r="G174" s="46">
        <f t="shared" si="61"/>
        <v>0</v>
      </c>
      <c r="H174" s="46">
        <f t="shared" si="61"/>
        <v>0</v>
      </c>
      <c r="I174" s="46">
        <f t="shared" si="61"/>
        <v>0</v>
      </c>
      <c r="J174" s="46">
        <f t="shared" si="61"/>
        <v>0</v>
      </c>
      <c r="K174" s="46">
        <f t="shared" si="61"/>
        <v>0</v>
      </c>
      <c r="L174" s="46">
        <f t="shared" si="61"/>
        <v>0</v>
      </c>
      <c r="M174" s="46">
        <f t="shared" si="61"/>
        <v>0</v>
      </c>
      <c r="N174" s="46">
        <f t="shared" si="61"/>
        <v>0</v>
      </c>
      <c r="O174" s="46">
        <f t="shared" si="61"/>
        <v>0</v>
      </c>
      <c r="P174" s="46">
        <f t="shared" si="61"/>
        <v>0</v>
      </c>
      <c r="Q174" s="46">
        <f t="shared" si="61"/>
        <v>0</v>
      </c>
      <c r="R174" s="46">
        <f t="shared" si="61"/>
        <v>0</v>
      </c>
      <c r="S174" s="46">
        <f t="shared" si="61"/>
        <v>0</v>
      </c>
      <c r="T174" s="46">
        <f t="shared" si="61"/>
        <v>0</v>
      </c>
      <c r="U174" s="46">
        <f t="shared" si="61"/>
        <v>0</v>
      </c>
    </row>
    <row r="175" spans="1:27" ht="16.5" outlineLevel="1" thickTop="1">
      <c r="A175" s="68"/>
      <c r="B175" s="164"/>
      <c r="C175" s="69"/>
      <c r="D175" s="13"/>
      <c r="E175" s="13"/>
      <c r="F175" s="13"/>
      <c r="G175" s="13"/>
      <c r="H175" s="13"/>
      <c r="I175" s="13"/>
      <c r="J175" s="13"/>
      <c r="K175" s="13"/>
      <c r="L175" s="13"/>
      <c r="M175" s="13"/>
      <c r="N175" s="13"/>
      <c r="O175" s="13"/>
      <c r="P175" s="13"/>
      <c r="Q175" s="13"/>
      <c r="R175" s="13"/>
      <c r="S175" s="13"/>
      <c r="T175" s="13"/>
      <c r="U175" s="13"/>
    </row>
    <row r="176" spans="1:27" ht="16.5" outlineLevel="1" thickBot="1">
      <c r="A176" s="65" t="s">
        <v>121</v>
      </c>
      <c r="B176" s="157"/>
      <c r="C176" s="64"/>
      <c r="D176" s="110">
        <f t="shared" ref="D176:U176" si="62">D131</f>
        <v>0</v>
      </c>
      <c r="E176" s="110">
        <f t="shared" si="62"/>
        <v>0</v>
      </c>
      <c r="F176" s="46">
        <f t="shared" si="62"/>
        <v>0</v>
      </c>
      <c r="G176" s="46">
        <f t="shared" si="62"/>
        <v>0</v>
      </c>
      <c r="H176" s="46">
        <f t="shared" si="62"/>
        <v>0</v>
      </c>
      <c r="I176" s="46">
        <f t="shared" si="62"/>
        <v>0</v>
      </c>
      <c r="J176" s="46">
        <f t="shared" si="62"/>
        <v>0</v>
      </c>
      <c r="K176" s="46">
        <f t="shared" si="62"/>
        <v>0</v>
      </c>
      <c r="L176" s="46">
        <f t="shared" si="62"/>
        <v>0</v>
      </c>
      <c r="M176" s="46">
        <f t="shared" si="62"/>
        <v>0</v>
      </c>
      <c r="N176" s="46">
        <f t="shared" si="62"/>
        <v>0</v>
      </c>
      <c r="O176" s="46">
        <f t="shared" si="62"/>
        <v>0</v>
      </c>
      <c r="P176" s="46">
        <f t="shared" si="62"/>
        <v>0</v>
      </c>
      <c r="Q176" s="46">
        <f t="shared" si="62"/>
        <v>0</v>
      </c>
      <c r="R176" s="46">
        <f t="shared" si="62"/>
        <v>0</v>
      </c>
      <c r="S176" s="46">
        <f t="shared" si="62"/>
        <v>0</v>
      </c>
      <c r="T176" s="46">
        <f t="shared" si="62"/>
        <v>0</v>
      </c>
      <c r="U176" s="46">
        <f t="shared" si="62"/>
        <v>0</v>
      </c>
      <c r="W176" s="1" t="s">
        <v>122</v>
      </c>
    </row>
    <row r="177" spans="1:26" ht="16.5" outlineLevel="1" thickTop="1">
      <c r="A177" s="11"/>
      <c r="B177" s="11"/>
      <c r="C177" s="11"/>
      <c r="D177" s="6"/>
      <c r="E177" s="6"/>
      <c r="F177" s="12"/>
      <c r="G177" s="12"/>
      <c r="H177" s="12"/>
      <c r="I177" s="165"/>
      <c r="J177" s="165"/>
      <c r="K177" s="165"/>
      <c r="L177" s="165"/>
      <c r="M177" s="165"/>
      <c r="N177" s="165"/>
      <c r="O177" s="165"/>
      <c r="P177" s="165"/>
      <c r="Q177" s="165"/>
      <c r="R177" s="165"/>
      <c r="S177" s="165"/>
      <c r="T177" s="165"/>
      <c r="U177" s="165"/>
      <c r="V177" s="2"/>
      <c r="Y177" s="67"/>
      <c r="Z177" s="67"/>
    </row>
    <row r="178" spans="1:26" ht="15.75" customHeight="1" outlineLevel="1" thickBot="1">
      <c r="A178" s="55" t="s">
        <v>123</v>
      </c>
      <c r="B178" s="55"/>
      <c r="C178" s="55"/>
      <c r="D178" s="61">
        <f t="shared" ref="D178:U178" si="63">D167+D174+D176</f>
        <v>0</v>
      </c>
      <c r="E178" s="61">
        <f t="shared" si="63"/>
        <v>0</v>
      </c>
      <c r="F178" s="61">
        <f t="shared" si="63"/>
        <v>0</v>
      </c>
      <c r="G178" s="61">
        <f t="shared" si="63"/>
        <v>0</v>
      </c>
      <c r="H178" s="61">
        <f t="shared" si="63"/>
        <v>0</v>
      </c>
      <c r="I178" s="61">
        <f t="shared" si="63"/>
        <v>0</v>
      </c>
      <c r="J178" s="61">
        <f t="shared" si="63"/>
        <v>0</v>
      </c>
      <c r="K178" s="61">
        <f t="shared" si="63"/>
        <v>0</v>
      </c>
      <c r="L178" s="61">
        <f t="shared" si="63"/>
        <v>0</v>
      </c>
      <c r="M178" s="61">
        <f t="shared" si="63"/>
        <v>0</v>
      </c>
      <c r="N178" s="61">
        <f t="shared" si="63"/>
        <v>0</v>
      </c>
      <c r="O178" s="61">
        <f t="shared" si="63"/>
        <v>0</v>
      </c>
      <c r="P178" s="61">
        <f t="shared" si="63"/>
        <v>0</v>
      </c>
      <c r="Q178" s="61">
        <f t="shared" si="63"/>
        <v>0</v>
      </c>
      <c r="R178" s="61">
        <f t="shared" si="63"/>
        <v>0</v>
      </c>
      <c r="S178" s="61">
        <f t="shared" si="63"/>
        <v>0</v>
      </c>
      <c r="T178" s="61">
        <f t="shared" si="63"/>
        <v>0</v>
      </c>
      <c r="U178" s="61">
        <f t="shared" si="63"/>
        <v>0</v>
      </c>
      <c r="V178" s="2"/>
    </row>
    <row r="179" spans="1:26" ht="16.5" thickTop="1">
      <c r="A179" s="158"/>
      <c r="B179" s="4"/>
      <c r="C179" s="4"/>
      <c r="D179" s="6"/>
      <c r="E179" s="6"/>
      <c r="F179" s="12"/>
      <c r="G179" s="12"/>
      <c r="H179" s="12"/>
      <c r="I179" s="165"/>
      <c r="J179" s="165"/>
      <c r="K179" s="165"/>
      <c r="L179" s="165"/>
      <c r="M179" s="165"/>
      <c r="N179" s="165"/>
      <c r="O179" s="165"/>
      <c r="P179" s="165"/>
      <c r="Q179" s="165"/>
      <c r="R179" s="165"/>
      <c r="S179" s="165"/>
      <c r="T179" s="165"/>
      <c r="U179" s="165"/>
      <c r="V179" s="2"/>
    </row>
    <row r="180" spans="1:26" ht="18" outlineLevel="1">
      <c r="A180" s="135" t="s">
        <v>124</v>
      </c>
      <c r="B180" s="136"/>
      <c r="C180" s="136"/>
      <c r="D180" s="50"/>
      <c r="E180" s="50"/>
      <c r="F180" s="50"/>
      <c r="G180" s="50"/>
      <c r="H180" s="50"/>
      <c r="I180" s="50"/>
      <c r="J180" s="50"/>
      <c r="K180" s="50"/>
      <c r="L180" s="50"/>
      <c r="M180" s="50"/>
      <c r="N180" s="50"/>
      <c r="O180" s="50"/>
      <c r="P180" s="50"/>
      <c r="Q180" s="50"/>
      <c r="R180" s="50"/>
      <c r="S180" s="50"/>
      <c r="T180" s="50"/>
      <c r="U180" s="50"/>
      <c r="V180" s="2"/>
      <c r="W180" s="67"/>
    </row>
    <row r="181" spans="1:26" ht="15" customHeight="1" outlineLevel="1">
      <c r="A181" s="16"/>
      <c r="B181" s="16"/>
      <c r="C181" s="16"/>
      <c r="D181" s="16"/>
      <c r="E181" s="16"/>
      <c r="F181" s="16"/>
      <c r="G181" s="16"/>
      <c r="H181" s="16"/>
      <c r="I181" s="16"/>
      <c r="J181" s="16"/>
      <c r="K181" s="16"/>
      <c r="L181" s="16"/>
      <c r="M181" s="16"/>
      <c r="N181" s="16"/>
      <c r="O181" s="16"/>
      <c r="P181" s="16"/>
      <c r="Q181" s="16"/>
      <c r="R181" s="16"/>
      <c r="S181" s="16"/>
      <c r="T181" s="16"/>
      <c r="U181" s="16"/>
      <c r="V181" s="2"/>
    </row>
    <row r="182" spans="1:26" ht="15.75" customHeight="1" outlineLevel="1">
      <c r="A182" s="137" t="s">
        <v>125</v>
      </c>
      <c r="B182" s="138"/>
      <c r="C182" s="37"/>
      <c r="D182" s="34">
        <f>D178</f>
        <v>0</v>
      </c>
      <c r="E182" s="34">
        <f>E178</f>
        <v>0</v>
      </c>
      <c r="F182" s="34">
        <f>F178</f>
        <v>0</v>
      </c>
      <c r="G182" s="34">
        <f>G178</f>
        <v>0</v>
      </c>
      <c r="H182" s="34">
        <f t="shared" ref="H182:U182" si="64">H178</f>
        <v>0</v>
      </c>
      <c r="I182" s="34">
        <f t="shared" si="64"/>
        <v>0</v>
      </c>
      <c r="J182" s="34">
        <f t="shared" si="64"/>
        <v>0</v>
      </c>
      <c r="K182" s="34">
        <f t="shared" si="64"/>
        <v>0</v>
      </c>
      <c r="L182" s="34">
        <f t="shared" si="64"/>
        <v>0</v>
      </c>
      <c r="M182" s="34">
        <f t="shared" si="64"/>
        <v>0</v>
      </c>
      <c r="N182" s="34">
        <f t="shared" si="64"/>
        <v>0</v>
      </c>
      <c r="O182" s="34">
        <f t="shared" si="64"/>
        <v>0</v>
      </c>
      <c r="P182" s="34">
        <f t="shared" si="64"/>
        <v>0</v>
      </c>
      <c r="Q182" s="34">
        <f t="shared" si="64"/>
        <v>0</v>
      </c>
      <c r="R182" s="34">
        <f t="shared" si="64"/>
        <v>0</v>
      </c>
      <c r="S182" s="34">
        <f t="shared" si="64"/>
        <v>0</v>
      </c>
      <c r="T182" s="34">
        <f t="shared" si="64"/>
        <v>0</v>
      </c>
      <c r="U182" s="34">
        <f t="shared" si="64"/>
        <v>0</v>
      </c>
      <c r="V182" s="2"/>
      <c r="W182" s="67"/>
    </row>
    <row r="183" spans="1:26" ht="15.75" outlineLevel="1">
      <c r="A183" s="166"/>
      <c r="B183" s="13"/>
      <c r="C183" s="13"/>
      <c r="D183" s="76"/>
      <c r="E183" s="76"/>
      <c r="F183" s="76"/>
      <c r="G183" s="76"/>
      <c r="H183" s="76"/>
      <c r="I183" s="76"/>
      <c r="J183" s="76"/>
      <c r="K183" s="76"/>
      <c r="L183" s="76"/>
      <c r="M183" s="76"/>
      <c r="N183" s="76"/>
      <c r="O183" s="76"/>
      <c r="P183" s="76"/>
      <c r="Q183" s="76"/>
      <c r="R183" s="76"/>
      <c r="S183" s="76"/>
      <c r="T183" s="76"/>
      <c r="U183" s="76"/>
      <c r="V183" s="2"/>
    </row>
    <row r="184" spans="1:26" ht="15.75" outlineLevel="1">
      <c r="A184" s="57" t="s">
        <v>126</v>
      </c>
      <c r="B184" s="13"/>
      <c r="C184" s="13"/>
      <c r="D184" s="10"/>
      <c r="E184" s="10"/>
      <c r="F184" s="10"/>
      <c r="G184" s="10"/>
      <c r="H184" s="10"/>
      <c r="I184" s="10"/>
      <c r="J184" s="10"/>
      <c r="K184" s="10"/>
      <c r="L184" s="10"/>
      <c r="M184" s="10"/>
      <c r="N184" s="10"/>
      <c r="O184" s="10"/>
      <c r="P184" s="10"/>
      <c r="Q184" s="10"/>
      <c r="R184" s="10"/>
      <c r="S184" s="10"/>
      <c r="T184" s="10"/>
      <c r="U184" s="10"/>
      <c r="V184" s="2"/>
      <c r="W184" s="67"/>
    </row>
    <row r="185" spans="1:26" ht="15.75" outlineLevel="1">
      <c r="A185" s="167">
        <v>1</v>
      </c>
      <c r="B185" s="5" t="s">
        <v>127</v>
      </c>
      <c r="C185" s="13"/>
      <c r="D185" s="5">
        <f t="shared" ref="D185:U185" si="65">-D145</f>
        <v>0</v>
      </c>
      <c r="E185" s="5">
        <f t="shared" si="65"/>
        <v>0</v>
      </c>
      <c r="F185" s="5">
        <f t="shared" si="65"/>
        <v>0</v>
      </c>
      <c r="G185" s="5">
        <f t="shared" si="65"/>
        <v>0</v>
      </c>
      <c r="H185" s="5">
        <f t="shared" si="65"/>
        <v>0</v>
      </c>
      <c r="I185" s="5">
        <f t="shared" si="65"/>
        <v>0</v>
      </c>
      <c r="J185" s="5">
        <f t="shared" si="65"/>
        <v>0</v>
      </c>
      <c r="K185" s="5">
        <f t="shared" si="65"/>
        <v>0</v>
      </c>
      <c r="L185" s="5">
        <f t="shared" si="65"/>
        <v>0</v>
      </c>
      <c r="M185" s="5">
        <f t="shared" si="65"/>
        <v>0</v>
      </c>
      <c r="N185" s="5">
        <f t="shared" si="65"/>
        <v>0</v>
      </c>
      <c r="O185" s="5">
        <f t="shared" si="65"/>
        <v>0</v>
      </c>
      <c r="P185" s="5">
        <f t="shared" si="65"/>
        <v>0</v>
      </c>
      <c r="Q185" s="5">
        <f t="shared" si="65"/>
        <v>0</v>
      </c>
      <c r="R185" s="5">
        <f t="shared" si="65"/>
        <v>0</v>
      </c>
      <c r="S185" s="5">
        <f t="shared" si="65"/>
        <v>0</v>
      </c>
      <c r="T185" s="5">
        <f t="shared" si="65"/>
        <v>0</v>
      </c>
      <c r="U185" s="5">
        <f t="shared" si="65"/>
        <v>0</v>
      </c>
      <c r="V185" s="2"/>
    </row>
    <row r="186" spans="1:26" ht="15.75" outlineLevel="1">
      <c r="A186" s="167">
        <f>A185+1</f>
        <v>2</v>
      </c>
      <c r="B186" s="5" t="s">
        <v>128</v>
      </c>
      <c r="C186" s="13"/>
      <c r="D186" s="5">
        <f t="shared" ref="D186:U186" si="66">-D152</f>
        <v>0</v>
      </c>
      <c r="E186" s="5">
        <f t="shared" si="66"/>
        <v>0</v>
      </c>
      <c r="F186" s="5">
        <f t="shared" si="66"/>
        <v>0</v>
      </c>
      <c r="G186" s="5">
        <f t="shared" si="66"/>
        <v>0</v>
      </c>
      <c r="H186" s="5">
        <f t="shared" si="66"/>
        <v>0</v>
      </c>
      <c r="I186" s="5">
        <f t="shared" si="66"/>
        <v>0</v>
      </c>
      <c r="J186" s="5">
        <f t="shared" si="66"/>
        <v>0</v>
      </c>
      <c r="K186" s="5">
        <f t="shared" si="66"/>
        <v>0</v>
      </c>
      <c r="L186" s="5">
        <f t="shared" si="66"/>
        <v>0</v>
      </c>
      <c r="M186" s="5">
        <f t="shared" si="66"/>
        <v>0</v>
      </c>
      <c r="N186" s="5">
        <f t="shared" si="66"/>
        <v>0</v>
      </c>
      <c r="O186" s="5">
        <f t="shared" si="66"/>
        <v>0</v>
      </c>
      <c r="P186" s="5">
        <f t="shared" si="66"/>
        <v>0</v>
      </c>
      <c r="Q186" s="5">
        <f t="shared" si="66"/>
        <v>0</v>
      </c>
      <c r="R186" s="5">
        <f t="shared" si="66"/>
        <v>0</v>
      </c>
      <c r="S186" s="5">
        <f t="shared" si="66"/>
        <v>0</v>
      </c>
      <c r="T186" s="5">
        <f t="shared" si="66"/>
        <v>0</v>
      </c>
      <c r="U186" s="5">
        <f t="shared" si="66"/>
        <v>0</v>
      </c>
      <c r="V186" s="2"/>
      <c r="W186" s="67"/>
    </row>
    <row r="187" spans="1:26" ht="15.75" outlineLevel="1">
      <c r="A187" s="167">
        <f>A186+1</f>
        <v>3</v>
      </c>
      <c r="B187" s="5" t="s">
        <v>129</v>
      </c>
      <c r="C187" s="13"/>
      <c r="D187" s="5">
        <f t="shared" ref="D187:U187" si="67">-D153</f>
        <v>0</v>
      </c>
      <c r="E187" s="5">
        <f t="shared" si="67"/>
        <v>0</v>
      </c>
      <c r="F187" s="5">
        <f t="shared" si="67"/>
        <v>0</v>
      </c>
      <c r="G187" s="5">
        <f t="shared" si="67"/>
        <v>0</v>
      </c>
      <c r="H187" s="5">
        <f t="shared" si="67"/>
        <v>0</v>
      </c>
      <c r="I187" s="5">
        <f t="shared" si="67"/>
        <v>0</v>
      </c>
      <c r="J187" s="5">
        <f t="shared" si="67"/>
        <v>0</v>
      </c>
      <c r="K187" s="5">
        <f t="shared" si="67"/>
        <v>0</v>
      </c>
      <c r="L187" s="5">
        <f t="shared" si="67"/>
        <v>0</v>
      </c>
      <c r="M187" s="5">
        <f t="shared" si="67"/>
        <v>0</v>
      </c>
      <c r="N187" s="5">
        <f t="shared" si="67"/>
        <v>0</v>
      </c>
      <c r="O187" s="5">
        <f t="shared" si="67"/>
        <v>0</v>
      </c>
      <c r="P187" s="5">
        <f t="shared" si="67"/>
        <v>0</v>
      </c>
      <c r="Q187" s="5">
        <f t="shared" si="67"/>
        <v>0</v>
      </c>
      <c r="R187" s="5">
        <f t="shared" si="67"/>
        <v>0</v>
      </c>
      <c r="S187" s="5">
        <f t="shared" si="67"/>
        <v>0</v>
      </c>
      <c r="T187" s="5">
        <f t="shared" si="67"/>
        <v>0</v>
      </c>
      <c r="U187" s="5">
        <f t="shared" si="67"/>
        <v>0</v>
      </c>
      <c r="V187" s="2"/>
    </row>
    <row r="188" spans="1:26" ht="16.5" outlineLevel="1" thickBot="1">
      <c r="A188" s="167"/>
      <c r="B188" s="5"/>
      <c r="C188" s="54" t="s">
        <v>12</v>
      </c>
      <c r="D188" s="46">
        <f>SUM(D185:D187)</f>
        <v>0</v>
      </c>
      <c r="E188" s="46">
        <f t="shared" ref="E188:U188" si="68">SUM(E185:E187)</f>
        <v>0</v>
      </c>
      <c r="F188" s="46">
        <f t="shared" si="68"/>
        <v>0</v>
      </c>
      <c r="G188" s="46">
        <f t="shared" si="68"/>
        <v>0</v>
      </c>
      <c r="H188" s="46">
        <f t="shared" si="68"/>
        <v>0</v>
      </c>
      <c r="I188" s="46">
        <f t="shared" si="68"/>
        <v>0</v>
      </c>
      <c r="J188" s="46">
        <f t="shared" si="68"/>
        <v>0</v>
      </c>
      <c r="K188" s="46">
        <f t="shared" si="68"/>
        <v>0</v>
      </c>
      <c r="L188" s="46">
        <f t="shared" si="68"/>
        <v>0</v>
      </c>
      <c r="M188" s="46">
        <f t="shared" si="68"/>
        <v>0</v>
      </c>
      <c r="N188" s="46">
        <f t="shared" si="68"/>
        <v>0</v>
      </c>
      <c r="O188" s="46">
        <f t="shared" si="68"/>
        <v>0</v>
      </c>
      <c r="P188" s="46">
        <f t="shared" si="68"/>
        <v>0</v>
      </c>
      <c r="Q188" s="46">
        <f t="shared" si="68"/>
        <v>0</v>
      </c>
      <c r="R188" s="46">
        <f t="shared" si="68"/>
        <v>0</v>
      </c>
      <c r="S188" s="46">
        <f t="shared" si="68"/>
        <v>0</v>
      </c>
      <c r="T188" s="46">
        <f t="shared" si="68"/>
        <v>0</v>
      </c>
      <c r="U188" s="46">
        <f t="shared" si="68"/>
        <v>0</v>
      </c>
      <c r="V188" s="2"/>
    </row>
    <row r="189" spans="1:26" ht="16.5" outlineLevel="1" thickTop="1">
      <c r="A189" s="166"/>
      <c r="B189" s="5"/>
      <c r="C189" s="13"/>
      <c r="D189" s="5"/>
      <c r="E189" s="5"/>
      <c r="F189" s="5"/>
      <c r="G189" s="5"/>
      <c r="H189" s="5"/>
      <c r="I189" s="5"/>
      <c r="J189" s="5"/>
      <c r="K189" s="5"/>
      <c r="L189" s="5"/>
      <c r="M189" s="5"/>
      <c r="N189" s="5"/>
      <c r="O189" s="5"/>
      <c r="P189" s="5"/>
      <c r="Q189" s="5"/>
      <c r="R189" s="5"/>
      <c r="S189" s="5"/>
      <c r="T189" s="5"/>
      <c r="U189" s="5"/>
      <c r="V189" s="2"/>
    </row>
    <row r="190" spans="1:26" ht="15.75" outlineLevel="1">
      <c r="A190" s="57" t="s">
        <v>130</v>
      </c>
      <c r="B190" s="13"/>
      <c r="C190" s="13"/>
      <c r="D190" s="10"/>
      <c r="E190" s="10"/>
      <c r="F190" s="10"/>
      <c r="G190" s="10"/>
      <c r="H190" s="10"/>
      <c r="I190" s="10"/>
      <c r="J190" s="10"/>
      <c r="K190" s="10"/>
      <c r="L190" s="10"/>
      <c r="M190" s="10"/>
      <c r="N190" s="10"/>
      <c r="O190" s="10"/>
      <c r="P190" s="10"/>
      <c r="Q190" s="10"/>
      <c r="R190" s="10"/>
      <c r="S190" s="10"/>
      <c r="T190" s="10"/>
      <c r="U190" s="10"/>
      <c r="V190" s="2"/>
    </row>
    <row r="191" spans="1:26" ht="15.75" outlineLevel="1">
      <c r="A191" s="167">
        <f>A187+1</f>
        <v>4</v>
      </c>
      <c r="B191" s="5" t="s">
        <v>131</v>
      </c>
      <c r="C191" s="5"/>
      <c r="D191" s="35">
        <v>0</v>
      </c>
      <c r="E191" s="35">
        <v>0</v>
      </c>
      <c r="F191" s="35">
        <v>0</v>
      </c>
      <c r="G191" s="35">
        <v>0</v>
      </c>
      <c r="H191" s="35">
        <v>0</v>
      </c>
      <c r="I191" s="35">
        <v>0</v>
      </c>
      <c r="J191" s="35">
        <v>0</v>
      </c>
      <c r="K191" s="35">
        <v>0</v>
      </c>
      <c r="L191" s="35">
        <v>0</v>
      </c>
      <c r="M191" s="35">
        <v>0</v>
      </c>
      <c r="N191" s="35">
        <v>0</v>
      </c>
      <c r="O191" s="35">
        <v>0</v>
      </c>
      <c r="P191" s="35">
        <v>0</v>
      </c>
      <c r="Q191" s="35">
        <v>0</v>
      </c>
      <c r="R191" s="35">
        <v>0</v>
      </c>
      <c r="S191" s="35">
        <v>0</v>
      </c>
      <c r="T191" s="35">
        <v>0</v>
      </c>
      <c r="U191" s="35">
        <v>0</v>
      </c>
      <c r="V191" s="2"/>
    </row>
    <row r="192" spans="1:26" ht="15.75" outlineLevel="1">
      <c r="A192" s="167">
        <f>A191+1</f>
        <v>5</v>
      </c>
      <c r="B192" s="5" t="s">
        <v>132</v>
      </c>
      <c r="C192" s="5"/>
      <c r="D192" s="5">
        <f>IF(D144+D145+D146+D185-D191&gt;0,-(D144+D145+D146+D185+D191),0)</f>
        <v>0</v>
      </c>
      <c r="E192" s="5">
        <f t="shared" ref="E192:Y192" si="69">IF(E144+E145+E146+E185-E191&gt;0,-(E144+E145+E146+E185+E191),0)</f>
        <v>0</v>
      </c>
      <c r="F192" s="5">
        <f t="shared" si="69"/>
        <v>0</v>
      </c>
      <c r="G192" s="5">
        <f t="shared" si="69"/>
        <v>0</v>
      </c>
      <c r="H192" s="5">
        <f t="shared" si="69"/>
        <v>0</v>
      </c>
      <c r="I192" s="5">
        <f t="shared" si="69"/>
        <v>0</v>
      </c>
      <c r="J192" s="5">
        <f t="shared" si="69"/>
        <v>0</v>
      </c>
      <c r="K192" s="5">
        <f t="shared" si="69"/>
        <v>0</v>
      </c>
      <c r="L192" s="5">
        <f t="shared" si="69"/>
        <v>0</v>
      </c>
      <c r="M192" s="5">
        <f t="shared" si="69"/>
        <v>0</v>
      </c>
      <c r="N192" s="5">
        <f t="shared" si="69"/>
        <v>0</v>
      </c>
      <c r="O192" s="5">
        <f t="shared" si="69"/>
        <v>0</v>
      </c>
      <c r="P192" s="5">
        <f t="shared" si="69"/>
        <v>0</v>
      </c>
      <c r="Q192" s="5">
        <f t="shared" si="69"/>
        <v>0</v>
      </c>
      <c r="R192" s="5">
        <f t="shared" si="69"/>
        <v>0</v>
      </c>
      <c r="S192" s="5">
        <f t="shared" si="69"/>
        <v>0</v>
      </c>
      <c r="T192" s="5">
        <f t="shared" si="69"/>
        <v>0</v>
      </c>
      <c r="U192" s="5">
        <f t="shared" si="69"/>
        <v>0</v>
      </c>
      <c r="V192" s="5">
        <f t="shared" si="69"/>
        <v>0</v>
      </c>
      <c r="W192" s="5" t="e">
        <f t="shared" si="69"/>
        <v>#VALUE!</v>
      </c>
      <c r="X192" s="5">
        <f t="shared" si="69"/>
        <v>0</v>
      </c>
      <c r="Y192" s="5">
        <f t="shared" si="69"/>
        <v>0</v>
      </c>
    </row>
    <row r="193" spans="1:25" ht="15.75" outlineLevel="1">
      <c r="A193" s="167">
        <f t="shared" ref="A193:A207" si="70">A192+1</f>
        <v>6</v>
      </c>
      <c r="B193" s="5" t="s">
        <v>133</v>
      </c>
      <c r="C193" s="5"/>
      <c r="D193" s="35">
        <v>0</v>
      </c>
      <c r="E193" s="35">
        <v>0</v>
      </c>
      <c r="F193" s="35">
        <v>0</v>
      </c>
      <c r="G193" s="35">
        <v>0</v>
      </c>
      <c r="H193" s="35">
        <v>0</v>
      </c>
      <c r="I193" s="35">
        <v>0</v>
      </c>
      <c r="J193" s="35">
        <v>0</v>
      </c>
      <c r="K193" s="35">
        <v>0</v>
      </c>
      <c r="L193" s="35">
        <v>0</v>
      </c>
      <c r="M193" s="35">
        <v>0</v>
      </c>
      <c r="N193" s="35">
        <v>0</v>
      </c>
      <c r="O193" s="35">
        <v>0</v>
      </c>
      <c r="P193" s="35">
        <v>0</v>
      </c>
      <c r="Q193" s="35">
        <v>0</v>
      </c>
      <c r="R193" s="35">
        <v>0</v>
      </c>
      <c r="S193" s="35">
        <v>0</v>
      </c>
      <c r="T193" s="35">
        <v>0</v>
      </c>
      <c r="U193" s="35">
        <v>0</v>
      </c>
      <c r="V193" s="2"/>
    </row>
    <row r="194" spans="1:25" ht="15.75" outlineLevel="1">
      <c r="A194" s="167">
        <f t="shared" si="70"/>
        <v>7</v>
      </c>
      <c r="B194" s="5" t="s">
        <v>134</v>
      </c>
      <c r="C194" s="5"/>
      <c r="D194" s="35">
        <v>0</v>
      </c>
      <c r="E194" s="35">
        <v>0</v>
      </c>
      <c r="F194" s="5">
        <f>E194*90%</f>
        <v>0</v>
      </c>
      <c r="G194" s="5">
        <f>F194*90%</f>
        <v>0</v>
      </c>
      <c r="H194" s="5">
        <f t="shared" ref="H194:K194" si="71">G194*90%</f>
        <v>0</v>
      </c>
      <c r="I194" s="5">
        <f t="shared" si="71"/>
        <v>0</v>
      </c>
      <c r="J194" s="5">
        <f t="shared" si="71"/>
        <v>0</v>
      </c>
      <c r="K194" s="5">
        <f t="shared" si="71"/>
        <v>0</v>
      </c>
      <c r="L194" s="5">
        <f>IF(L178=0,0,K194*90%)</f>
        <v>0</v>
      </c>
      <c r="M194" s="5">
        <f t="shared" ref="M194:U194" si="72">IF(M178=0,0,L194*90%)</f>
        <v>0</v>
      </c>
      <c r="N194" s="5">
        <f t="shared" si="72"/>
        <v>0</v>
      </c>
      <c r="O194" s="5">
        <f t="shared" si="72"/>
        <v>0</v>
      </c>
      <c r="P194" s="5">
        <f t="shared" si="72"/>
        <v>0</v>
      </c>
      <c r="Q194" s="5">
        <f t="shared" si="72"/>
        <v>0</v>
      </c>
      <c r="R194" s="5">
        <f t="shared" si="72"/>
        <v>0</v>
      </c>
      <c r="S194" s="5">
        <f t="shared" si="72"/>
        <v>0</v>
      </c>
      <c r="T194" s="5">
        <f t="shared" si="72"/>
        <v>0</v>
      </c>
      <c r="U194" s="5">
        <f t="shared" si="72"/>
        <v>0</v>
      </c>
      <c r="V194" s="5">
        <f t="shared" ref="V194:Y194" si="73">IF(V178=0,0,U194*90%)</f>
        <v>0</v>
      </c>
      <c r="W194" s="5">
        <f t="shared" si="73"/>
        <v>0</v>
      </c>
      <c r="X194" s="5">
        <f t="shared" si="73"/>
        <v>0</v>
      </c>
      <c r="Y194" s="5">
        <f t="shared" si="73"/>
        <v>0</v>
      </c>
    </row>
    <row r="195" spans="1:25" ht="15.75" outlineLevel="1">
      <c r="A195" s="167">
        <f t="shared" si="70"/>
        <v>8</v>
      </c>
      <c r="B195" s="5" t="s">
        <v>135</v>
      </c>
      <c r="C195" s="5"/>
      <c r="D195" s="35">
        <v>0</v>
      </c>
      <c r="E195" s="35">
        <v>0</v>
      </c>
      <c r="F195" s="5">
        <f>E195*80%</f>
        <v>0</v>
      </c>
      <c r="G195" s="5">
        <f t="shared" ref="G195:K195" si="74">F195*80%</f>
        <v>0</v>
      </c>
      <c r="H195" s="5">
        <f t="shared" si="74"/>
        <v>0</v>
      </c>
      <c r="I195" s="5">
        <f t="shared" si="74"/>
        <v>0</v>
      </c>
      <c r="J195" s="5">
        <f t="shared" si="74"/>
        <v>0</v>
      </c>
      <c r="K195" s="5">
        <f t="shared" si="74"/>
        <v>0</v>
      </c>
      <c r="L195" s="5">
        <f>IF(L178=0,0,K195*80%)</f>
        <v>0</v>
      </c>
      <c r="M195" s="5">
        <f t="shared" ref="M195:U195" si="75">IF(M178=0,0,L195*80%)</f>
        <v>0</v>
      </c>
      <c r="N195" s="5">
        <f t="shared" si="75"/>
        <v>0</v>
      </c>
      <c r="O195" s="5">
        <f t="shared" si="75"/>
        <v>0</v>
      </c>
      <c r="P195" s="5">
        <f t="shared" si="75"/>
        <v>0</v>
      </c>
      <c r="Q195" s="5">
        <f t="shared" si="75"/>
        <v>0</v>
      </c>
      <c r="R195" s="5">
        <f t="shared" si="75"/>
        <v>0</v>
      </c>
      <c r="S195" s="5">
        <f t="shared" si="75"/>
        <v>0</v>
      </c>
      <c r="T195" s="5">
        <f t="shared" si="75"/>
        <v>0</v>
      </c>
      <c r="U195" s="5">
        <f t="shared" si="75"/>
        <v>0</v>
      </c>
      <c r="V195" s="5">
        <f t="shared" ref="V195:Y195" si="76">IF(V178=0,0,U195*80%)</f>
        <v>0</v>
      </c>
      <c r="W195" s="5">
        <f t="shared" si="76"/>
        <v>0</v>
      </c>
      <c r="X195" s="5">
        <f t="shared" si="76"/>
        <v>0</v>
      </c>
      <c r="Y195" s="5">
        <f t="shared" si="76"/>
        <v>0</v>
      </c>
    </row>
    <row r="196" spans="1:25" ht="15.75" outlineLevel="1">
      <c r="A196" s="167">
        <f>A195+1</f>
        <v>9</v>
      </c>
      <c r="B196" s="5" t="s">
        <v>136</v>
      </c>
      <c r="C196" s="5"/>
      <c r="D196" s="35">
        <v>0</v>
      </c>
      <c r="E196" s="35">
        <v>0</v>
      </c>
      <c r="F196" s="5">
        <f>E196</f>
        <v>0</v>
      </c>
      <c r="G196" s="5">
        <f t="shared" ref="G196:K196" si="77">F196</f>
        <v>0</v>
      </c>
      <c r="H196" s="5">
        <f t="shared" si="77"/>
        <v>0</v>
      </c>
      <c r="I196" s="5">
        <f t="shared" si="77"/>
        <v>0</v>
      </c>
      <c r="J196" s="5">
        <f t="shared" si="77"/>
        <v>0</v>
      </c>
      <c r="K196" s="5">
        <f t="shared" si="77"/>
        <v>0</v>
      </c>
      <c r="L196" s="5">
        <f>IF(L178=0,0,K196)</f>
        <v>0</v>
      </c>
      <c r="M196" s="5">
        <f t="shared" ref="M196:U196" si="78">IF(M178=0,0,L196)</f>
        <v>0</v>
      </c>
      <c r="N196" s="5">
        <f t="shared" si="78"/>
        <v>0</v>
      </c>
      <c r="O196" s="5">
        <f t="shared" si="78"/>
        <v>0</v>
      </c>
      <c r="P196" s="5">
        <f t="shared" si="78"/>
        <v>0</v>
      </c>
      <c r="Q196" s="5">
        <f t="shared" si="78"/>
        <v>0</v>
      </c>
      <c r="R196" s="5">
        <f t="shared" si="78"/>
        <v>0</v>
      </c>
      <c r="S196" s="5">
        <f t="shared" si="78"/>
        <v>0</v>
      </c>
      <c r="T196" s="5">
        <f t="shared" si="78"/>
        <v>0</v>
      </c>
      <c r="U196" s="5">
        <f t="shared" si="78"/>
        <v>0</v>
      </c>
      <c r="V196" s="2"/>
      <c r="W196" s="67"/>
    </row>
    <row r="197" spans="1:25" ht="15.75" outlineLevel="1">
      <c r="A197" s="167">
        <f t="shared" si="70"/>
        <v>10</v>
      </c>
      <c r="B197" s="5" t="s">
        <v>137</v>
      </c>
      <c r="C197" s="5"/>
      <c r="D197" s="35">
        <v>0</v>
      </c>
      <c r="E197" s="35">
        <v>0</v>
      </c>
      <c r="F197" s="35">
        <v>0</v>
      </c>
      <c r="G197" s="35">
        <v>0</v>
      </c>
      <c r="H197" s="35">
        <v>0</v>
      </c>
      <c r="I197" s="35">
        <v>0</v>
      </c>
      <c r="J197" s="35">
        <v>0</v>
      </c>
      <c r="K197" s="35">
        <v>0</v>
      </c>
      <c r="L197" s="35">
        <v>0</v>
      </c>
      <c r="M197" s="35">
        <v>0</v>
      </c>
      <c r="N197" s="35">
        <v>0</v>
      </c>
      <c r="O197" s="35">
        <v>0</v>
      </c>
      <c r="P197" s="35">
        <v>0</v>
      </c>
      <c r="Q197" s="35">
        <v>0</v>
      </c>
      <c r="R197" s="35">
        <v>0</v>
      </c>
      <c r="S197" s="35">
        <v>0</v>
      </c>
      <c r="T197" s="35">
        <v>0</v>
      </c>
      <c r="U197" s="35">
        <v>0</v>
      </c>
      <c r="V197" s="2"/>
      <c r="W197" s="67"/>
    </row>
    <row r="198" spans="1:25" ht="15.75" outlineLevel="1">
      <c r="A198" s="167">
        <f t="shared" si="70"/>
        <v>11</v>
      </c>
      <c r="B198" s="5" t="s">
        <v>138</v>
      </c>
      <c r="C198" s="5"/>
      <c r="D198" s="35">
        <v>0</v>
      </c>
      <c r="E198" s="35">
        <v>0</v>
      </c>
      <c r="F198" s="35">
        <v>0</v>
      </c>
      <c r="G198" s="35">
        <v>0</v>
      </c>
      <c r="H198" s="35">
        <v>0</v>
      </c>
      <c r="I198" s="35">
        <v>0</v>
      </c>
      <c r="J198" s="35">
        <v>0</v>
      </c>
      <c r="K198" s="35">
        <v>0</v>
      </c>
      <c r="L198" s="35">
        <v>0</v>
      </c>
      <c r="M198" s="35">
        <v>0</v>
      </c>
      <c r="N198" s="35">
        <v>0</v>
      </c>
      <c r="O198" s="35">
        <v>0</v>
      </c>
      <c r="P198" s="35">
        <v>0</v>
      </c>
      <c r="Q198" s="35">
        <v>0</v>
      </c>
      <c r="R198" s="35">
        <v>0</v>
      </c>
      <c r="S198" s="35">
        <v>0</v>
      </c>
      <c r="T198" s="35">
        <v>0</v>
      </c>
      <c r="U198" s="35">
        <v>0</v>
      </c>
      <c r="V198" s="2"/>
      <c r="W198" s="67"/>
    </row>
    <row r="199" spans="1:25" ht="15.75" outlineLevel="1">
      <c r="A199" s="167">
        <f t="shared" si="70"/>
        <v>12</v>
      </c>
      <c r="B199" s="5" t="s">
        <v>139</v>
      </c>
      <c r="C199" s="5"/>
      <c r="D199" s="35">
        <v>0</v>
      </c>
      <c r="E199" s="35">
        <v>0</v>
      </c>
      <c r="F199" s="35">
        <v>0</v>
      </c>
      <c r="G199" s="35">
        <v>0</v>
      </c>
      <c r="H199" s="35">
        <v>0</v>
      </c>
      <c r="I199" s="35">
        <v>0</v>
      </c>
      <c r="J199" s="35">
        <v>0</v>
      </c>
      <c r="K199" s="35">
        <v>0</v>
      </c>
      <c r="L199" s="35">
        <v>0</v>
      </c>
      <c r="M199" s="35">
        <v>0</v>
      </c>
      <c r="N199" s="35">
        <v>0</v>
      </c>
      <c r="O199" s="35">
        <v>0</v>
      </c>
      <c r="P199" s="35">
        <v>0</v>
      </c>
      <c r="Q199" s="35">
        <v>0</v>
      </c>
      <c r="R199" s="35">
        <v>0</v>
      </c>
      <c r="S199" s="35">
        <v>0</v>
      </c>
      <c r="T199" s="35">
        <v>0</v>
      </c>
      <c r="U199" s="35">
        <v>0</v>
      </c>
      <c r="V199" s="2"/>
      <c r="W199" s="67"/>
    </row>
    <row r="200" spans="1:25" ht="15.75" outlineLevel="1">
      <c r="A200" s="167">
        <f t="shared" si="70"/>
        <v>13</v>
      </c>
      <c r="B200" s="5" t="s">
        <v>140</v>
      </c>
      <c r="C200" s="5"/>
      <c r="D200" s="35">
        <v>0</v>
      </c>
      <c r="E200" s="35">
        <v>0</v>
      </c>
      <c r="F200" s="35">
        <v>0</v>
      </c>
      <c r="G200" s="35">
        <v>0</v>
      </c>
      <c r="H200" s="35">
        <v>0</v>
      </c>
      <c r="I200" s="35">
        <v>0</v>
      </c>
      <c r="J200" s="35">
        <v>0</v>
      </c>
      <c r="K200" s="35">
        <v>0</v>
      </c>
      <c r="L200" s="35">
        <v>0</v>
      </c>
      <c r="M200" s="35">
        <v>0</v>
      </c>
      <c r="N200" s="35">
        <v>0</v>
      </c>
      <c r="O200" s="35">
        <v>0</v>
      </c>
      <c r="P200" s="35">
        <v>0</v>
      </c>
      <c r="Q200" s="35">
        <v>0</v>
      </c>
      <c r="R200" s="35">
        <v>0</v>
      </c>
      <c r="S200" s="35">
        <v>0</v>
      </c>
      <c r="T200" s="35">
        <v>0</v>
      </c>
      <c r="U200" s="35">
        <v>0</v>
      </c>
      <c r="V200" s="2"/>
    </row>
    <row r="201" spans="1:25" ht="15.75" outlineLevel="1">
      <c r="A201" s="167">
        <f>A200+1</f>
        <v>14</v>
      </c>
      <c r="B201" s="5" t="s">
        <v>141</v>
      </c>
      <c r="C201" s="5"/>
      <c r="D201" s="35">
        <v>0</v>
      </c>
      <c r="E201" s="35">
        <v>0</v>
      </c>
      <c r="F201" s="35">
        <v>0</v>
      </c>
      <c r="G201" s="35">
        <v>0</v>
      </c>
      <c r="H201" s="35">
        <v>0</v>
      </c>
      <c r="I201" s="35">
        <v>0</v>
      </c>
      <c r="J201" s="35">
        <v>0</v>
      </c>
      <c r="K201" s="35">
        <v>0</v>
      </c>
      <c r="L201" s="35">
        <v>0</v>
      </c>
      <c r="M201" s="35">
        <v>0</v>
      </c>
      <c r="N201" s="35">
        <v>0</v>
      </c>
      <c r="O201" s="35">
        <v>0</v>
      </c>
      <c r="P201" s="35">
        <v>0</v>
      </c>
      <c r="Q201" s="35">
        <v>0</v>
      </c>
      <c r="R201" s="35">
        <v>0</v>
      </c>
      <c r="S201" s="35">
        <v>0</v>
      </c>
      <c r="T201" s="35">
        <v>0</v>
      </c>
      <c r="U201" s="35">
        <v>0</v>
      </c>
      <c r="V201" s="2"/>
      <c r="W201" s="67"/>
    </row>
    <row r="202" spans="1:25" ht="15.75" outlineLevel="1">
      <c r="A202" s="167">
        <f>A201+1</f>
        <v>15</v>
      </c>
      <c r="B202" s="5" t="s">
        <v>142</v>
      </c>
      <c r="C202" s="5"/>
      <c r="D202" s="35">
        <v>0</v>
      </c>
      <c r="E202" s="35">
        <v>0</v>
      </c>
      <c r="F202" s="35">
        <v>0</v>
      </c>
      <c r="G202" s="35">
        <v>0</v>
      </c>
      <c r="H202" s="35">
        <v>0</v>
      </c>
      <c r="I202" s="35">
        <v>0</v>
      </c>
      <c r="J202" s="35">
        <v>0</v>
      </c>
      <c r="K202" s="35">
        <v>0</v>
      </c>
      <c r="L202" s="35">
        <v>0</v>
      </c>
      <c r="M202" s="35">
        <v>0</v>
      </c>
      <c r="N202" s="35">
        <v>0</v>
      </c>
      <c r="O202" s="35">
        <v>0</v>
      </c>
      <c r="P202" s="35">
        <v>0</v>
      </c>
      <c r="Q202" s="35">
        <v>0</v>
      </c>
      <c r="R202" s="35">
        <v>0</v>
      </c>
      <c r="S202" s="35">
        <v>0</v>
      </c>
      <c r="T202" s="35">
        <v>0</v>
      </c>
      <c r="U202" s="35">
        <v>0</v>
      </c>
      <c r="V202" s="2"/>
    </row>
    <row r="203" spans="1:25" ht="15.75" outlineLevel="1">
      <c r="A203" s="167">
        <f t="shared" si="70"/>
        <v>16</v>
      </c>
      <c r="B203" s="5" t="s">
        <v>143</v>
      </c>
      <c r="C203" s="5"/>
      <c r="D203" s="35">
        <v>0</v>
      </c>
      <c r="E203" s="35">
        <v>0</v>
      </c>
      <c r="F203" s="5">
        <f>E203</f>
        <v>0</v>
      </c>
      <c r="G203" s="5">
        <f>F203</f>
        <v>0</v>
      </c>
      <c r="H203" s="5">
        <f t="shared" ref="H203:K203" si="79">G203</f>
        <v>0</v>
      </c>
      <c r="I203" s="5">
        <f t="shared" si="79"/>
        <v>0</v>
      </c>
      <c r="J203" s="5">
        <f t="shared" si="79"/>
        <v>0</v>
      </c>
      <c r="K203" s="5">
        <f t="shared" si="79"/>
        <v>0</v>
      </c>
      <c r="L203" s="5">
        <f>IF(L178=0,0,K203)</f>
        <v>0</v>
      </c>
      <c r="M203" s="5">
        <f t="shared" ref="M203:U203" si="80">IF(M178=0,0,L203)</f>
        <v>0</v>
      </c>
      <c r="N203" s="5">
        <f t="shared" si="80"/>
        <v>0</v>
      </c>
      <c r="O203" s="5">
        <f t="shared" si="80"/>
        <v>0</v>
      </c>
      <c r="P203" s="5">
        <f t="shared" si="80"/>
        <v>0</v>
      </c>
      <c r="Q203" s="5">
        <f t="shared" si="80"/>
        <v>0</v>
      </c>
      <c r="R203" s="5">
        <f t="shared" si="80"/>
        <v>0</v>
      </c>
      <c r="S203" s="5">
        <f t="shared" si="80"/>
        <v>0</v>
      </c>
      <c r="T203" s="5">
        <f t="shared" si="80"/>
        <v>0</v>
      </c>
      <c r="U203" s="5">
        <f t="shared" si="80"/>
        <v>0</v>
      </c>
      <c r="V203" s="2"/>
    </row>
    <row r="204" spans="1:25" ht="15.75" outlineLevel="1">
      <c r="A204" s="167">
        <f t="shared" si="70"/>
        <v>17</v>
      </c>
      <c r="B204" s="5" t="s">
        <v>144</v>
      </c>
      <c r="C204" s="5"/>
      <c r="D204" s="35">
        <f>IF(D154=0,0,MAX(-D154*0.004,4.8))</f>
        <v>0</v>
      </c>
      <c r="E204" s="121">
        <f>IF(E154=0,0,MAX(-E154*0.004,5.1))</f>
        <v>0</v>
      </c>
      <c r="F204" s="5">
        <f>IF(F154=0,0,MAX(-F154*0.004,5.6))</f>
        <v>0</v>
      </c>
      <c r="G204" s="5">
        <f t="shared" ref="G204:U204" si="81">IF(G154=0,0,MAX(-G154*0.004,5.6))</f>
        <v>0</v>
      </c>
      <c r="H204" s="5">
        <f t="shared" si="81"/>
        <v>0</v>
      </c>
      <c r="I204" s="5">
        <f t="shared" si="81"/>
        <v>0</v>
      </c>
      <c r="J204" s="5">
        <f t="shared" si="81"/>
        <v>0</v>
      </c>
      <c r="K204" s="5">
        <f t="shared" si="81"/>
        <v>0</v>
      </c>
      <c r="L204" s="5">
        <f t="shared" si="81"/>
        <v>0</v>
      </c>
      <c r="M204" s="5">
        <f t="shared" si="81"/>
        <v>0</v>
      </c>
      <c r="N204" s="5">
        <f t="shared" si="81"/>
        <v>0</v>
      </c>
      <c r="O204" s="5">
        <f t="shared" si="81"/>
        <v>0</v>
      </c>
      <c r="P204" s="5">
        <f t="shared" si="81"/>
        <v>0</v>
      </c>
      <c r="Q204" s="5">
        <f t="shared" si="81"/>
        <v>0</v>
      </c>
      <c r="R204" s="5">
        <f t="shared" si="81"/>
        <v>0</v>
      </c>
      <c r="S204" s="5">
        <f t="shared" si="81"/>
        <v>0</v>
      </c>
      <c r="T204" s="5">
        <f t="shared" si="81"/>
        <v>0</v>
      </c>
      <c r="U204" s="5">
        <f t="shared" si="81"/>
        <v>0</v>
      </c>
      <c r="V204" s="2"/>
      <c r="W204" s="2"/>
    </row>
    <row r="205" spans="1:25" ht="15.75" outlineLevel="1">
      <c r="A205" s="167">
        <f>A204+1</f>
        <v>18</v>
      </c>
      <c r="B205" s="5" t="s">
        <v>145</v>
      </c>
      <c r="C205" s="5"/>
      <c r="D205" s="35">
        <v>0</v>
      </c>
      <c r="E205" s="35">
        <v>0</v>
      </c>
      <c r="F205" s="5">
        <f t="shared" ref="F205:U205" si="82">-F159</f>
        <v>0</v>
      </c>
      <c r="G205" s="5">
        <f t="shared" si="82"/>
        <v>0</v>
      </c>
      <c r="H205" s="5">
        <f t="shared" si="82"/>
        <v>0</v>
      </c>
      <c r="I205" s="5">
        <f t="shared" si="82"/>
        <v>0</v>
      </c>
      <c r="J205" s="5">
        <f t="shared" si="82"/>
        <v>0</v>
      </c>
      <c r="K205" s="5">
        <f t="shared" si="82"/>
        <v>0</v>
      </c>
      <c r="L205" s="5">
        <f t="shared" si="82"/>
        <v>0</v>
      </c>
      <c r="M205" s="5">
        <f t="shared" si="82"/>
        <v>0</v>
      </c>
      <c r="N205" s="5">
        <f t="shared" si="82"/>
        <v>0</v>
      </c>
      <c r="O205" s="5">
        <f t="shared" si="82"/>
        <v>0</v>
      </c>
      <c r="P205" s="5">
        <f t="shared" si="82"/>
        <v>0</v>
      </c>
      <c r="Q205" s="5">
        <f t="shared" si="82"/>
        <v>0</v>
      </c>
      <c r="R205" s="5">
        <f t="shared" si="82"/>
        <v>0</v>
      </c>
      <c r="S205" s="5">
        <f t="shared" si="82"/>
        <v>0</v>
      </c>
      <c r="T205" s="5">
        <f t="shared" si="82"/>
        <v>0</v>
      </c>
      <c r="U205" s="5">
        <f t="shared" si="82"/>
        <v>0</v>
      </c>
      <c r="V205" s="2"/>
    </row>
    <row r="206" spans="1:25" ht="15.75" outlineLevel="1">
      <c r="A206" s="167">
        <f>A205+1</f>
        <v>19</v>
      </c>
      <c r="B206" s="4" t="s">
        <v>146</v>
      </c>
      <c r="C206" s="4"/>
      <c r="D206" s="168">
        <v>0</v>
      </c>
      <c r="E206" s="168">
        <v>0</v>
      </c>
      <c r="F206" s="166">
        <f>-F176</f>
        <v>0</v>
      </c>
      <c r="G206" s="166">
        <f t="shared" ref="G206:U206" si="83">-G176</f>
        <v>0</v>
      </c>
      <c r="H206" s="166">
        <f t="shared" si="83"/>
        <v>0</v>
      </c>
      <c r="I206" s="166">
        <f t="shared" si="83"/>
        <v>0</v>
      </c>
      <c r="J206" s="166">
        <f t="shared" si="83"/>
        <v>0</v>
      </c>
      <c r="K206" s="166">
        <f t="shared" si="83"/>
        <v>0</v>
      </c>
      <c r="L206" s="166">
        <f t="shared" si="83"/>
        <v>0</v>
      </c>
      <c r="M206" s="166">
        <f t="shared" si="83"/>
        <v>0</v>
      </c>
      <c r="N206" s="166">
        <f t="shared" si="83"/>
        <v>0</v>
      </c>
      <c r="O206" s="166">
        <f t="shared" si="83"/>
        <v>0</v>
      </c>
      <c r="P206" s="166">
        <f t="shared" si="83"/>
        <v>0</v>
      </c>
      <c r="Q206" s="166">
        <f t="shared" si="83"/>
        <v>0</v>
      </c>
      <c r="R206" s="166">
        <f t="shared" si="83"/>
        <v>0</v>
      </c>
      <c r="S206" s="166">
        <f t="shared" si="83"/>
        <v>0</v>
      </c>
      <c r="T206" s="166">
        <f t="shared" si="83"/>
        <v>0</v>
      </c>
      <c r="U206" s="166">
        <f t="shared" si="83"/>
        <v>0</v>
      </c>
      <c r="V206" s="2"/>
      <c r="W206" s="67"/>
    </row>
    <row r="207" spans="1:25" ht="15.75" outlineLevel="1">
      <c r="A207" s="167">
        <f t="shared" si="70"/>
        <v>20</v>
      </c>
      <c r="B207" s="5" t="s">
        <v>147</v>
      </c>
      <c r="C207" s="5"/>
      <c r="D207" s="35">
        <v>0</v>
      </c>
      <c r="E207" s="35">
        <v>0</v>
      </c>
      <c r="F207" s="35">
        <v>0</v>
      </c>
      <c r="G207" s="35">
        <v>0</v>
      </c>
      <c r="H207" s="35">
        <v>0</v>
      </c>
      <c r="I207" s="35">
        <v>0</v>
      </c>
      <c r="J207" s="35">
        <v>0</v>
      </c>
      <c r="K207" s="35">
        <v>0</v>
      </c>
      <c r="L207" s="35">
        <v>0</v>
      </c>
      <c r="M207" s="35">
        <v>0</v>
      </c>
      <c r="N207" s="35">
        <v>0</v>
      </c>
      <c r="O207" s="35">
        <v>0</v>
      </c>
      <c r="P207" s="35">
        <v>0</v>
      </c>
      <c r="Q207" s="35">
        <v>0</v>
      </c>
      <c r="R207" s="35">
        <v>0</v>
      </c>
      <c r="S207" s="35">
        <v>0</v>
      </c>
      <c r="T207" s="35">
        <v>0</v>
      </c>
      <c r="U207" s="35">
        <v>0</v>
      </c>
      <c r="V207" s="2"/>
      <c r="W207" s="67"/>
    </row>
    <row r="208" spans="1:25" ht="16.5" outlineLevel="1" thickBot="1">
      <c r="A208" s="14"/>
      <c r="B208" s="166"/>
      <c r="C208" s="54" t="s">
        <v>12</v>
      </c>
      <c r="D208" s="46">
        <f t="shared" ref="D208:U208" si="84">SUM(D191:D207)</f>
        <v>0</v>
      </c>
      <c r="E208" s="46">
        <f t="shared" si="84"/>
        <v>0</v>
      </c>
      <c r="F208" s="46">
        <f t="shared" si="84"/>
        <v>0</v>
      </c>
      <c r="G208" s="46">
        <f t="shared" si="84"/>
        <v>0</v>
      </c>
      <c r="H208" s="46">
        <f t="shared" si="84"/>
        <v>0</v>
      </c>
      <c r="I208" s="46">
        <f t="shared" si="84"/>
        <v>0</v>
      </c>
      <c r="J208" s="46">
        <f t="shared" si="84"/>
        <v>0</v>
      </c>
      <c r="K208" s="46">
        <f t="shared" si="84"/>
        <v>0</v>
      </c>
      <c r="L208" s="46">
        <f t="shared" si="84"/>
        <v>0</v>
      </c>
      <c r="M208" s="46">
        <f t="shared" si="84"/>
        <v>0</v>
      </c>
      <c r="N208" s="46">
        <f t="shared" si="84"/>
        <v>0</v>
      </c>
      <c r="O208" s="46">
        <f t="shared" si="84"/>
        <v>0</v>
      </c>
      <c r="P208" s="46">
        <f t="shared" si="84"/>
        <v>0</v>
      </c>
      <c r="Q208" s="46">
        <f t="shared" si="84"/>
        <v>0</v>
      </c>
      <c r="R208" s="46">
        <f t="shared" si="84"/>
        <v>0</v>
      </c>
      <c r="S208" s="46">
        <f t="shared" si="84"/>
        <v>0</v>
      </c>
      <c r="T208" s="46">
        <f t="shared" si="84"/>
        <v>0</v>
      </c>
      <c r="U208" s="46">
        <f t="shared" si="84"/>
        <v>0</v>
      </c>
      <c r="V208" s="2"/>
    </row>
    <row r="209" spans="1:24" ht="16.5" outlineLevel="1" thickTop="1">
      <c r="A209" s="14" t="s">
        <v>148</v>
      </c>
      <c r="B209" s="166"/>
      <c r="C209" s="166"/>
      <c r="D209" s="42"/>
      <c r="E209" s="42"/>
      <c r="F209" s="42"/>
      <c r="G209" s="42"/>
      <c r="H209" s="42"/>
      <c r="I209" s="42"/>
      <c r="J209" s="42"/>
      <c r="K209" s="42"/>
      <c r="L209" s="42"/>
      <c r="M209" s="42"/>
      <c r="N209" s="42"/>
      <c r="O209" s="42"/>
      <c r="P209" s="42"/>
      <c r="Q209" s="42"/>
      <c r="R209" s="42"/>
      <c r="S209" s="42"/>
      <c r="T209" s="42"/>
      <c r="U209" s="42"/>
      <c r="V209" s="2"/>
      <c r="W209" s="67"/>
    </row>
    <row r="210" spans="1:24" ht="15.75" outlineLevel="1">
      <c r="A210" s="167">
        <f>A207+1</f>
        <v>21</v>
      </c>
      <c r="B210" s="4" t="s">
        <v>149</v>
      </c>
      <c r="C210" s="4"/>
      <c r="D210" s="168">
        <v>0</v>
      </c>
      <c r="E210" s="168">
        <v>0</v>
      </c>
      <c r="F210" s="168">
        <v>0</v>
      </c>
      <c r="G210" s="168">
        <v>0</v>
      </c>
      <c r="H210" s="168">
        <v>0</v>
      </c>
      <c r="I210" s="168">
        <v>0</v>
      </c>
      <c r="J210" s="168">
        <v>0</v>
      </c>
      <c r="K210" s="168">
        <v>0</v>
      </c>
      <c r="L210" s="168">
        <v>0</v>
      </c>
      <c r="M210" s="168">
        <v>0</v>
      </c>
      <c r="N210" s="168">
        <v>0</v>
      </c>
      <c r="O210" s="168">
        <v>0</v>
      </c>
      <c r="P210" s="168">
        <v>0</v>
      </c>
      <c r="Q210" s="168">
        <v>0</v>
      </c>
      <c r="R210" s="168">
        <v>0</v>
      </c>
      <c r="S210" s="168">
        <v>0</v>
      </c>
      <c r="T210" s="168">
        <v>0</v>
      </c>
      <c r="U210" s="168">
        <v>0</v>
      </c>
      <c r="V210" s="2"/>
    </row>
    <row r="211" spans="1:24" ht="15.75" outlineLevel="1">
      <c r="A211" s="167">
        <f>A210+1</f>
        <v>22</v>
      </c>
      <c r="B211" s="4" t="s">
        <v>150</v>
      </c>
      <c r="C211" s="4"/>
      <c r="D211" s="168">
        <v>0</v>
      </c>
      <c r="E211" s="168">
        <v>0</v>
      </c>
      <c r="F211" s="168">
        <v>0</v>
      </c>
      <c r="G211" s="168">
        <v>0</v>
      </c>
      <c r="H211" s="168">
        <v>0</v>
      </c>
      <c r="I211" s="168">
        <v>0</v>
      </c>
      <c r="J211" s="168">
        <v>0</v>
      </c>
      <c r="K211" s="168">
        <v>0</v>
      </c>
      <c r="L211" s="168">
        <v>0</v>
      </c>
      <c r="M211" s="168">
        <v>0</v>
      </c>
      <c r="N211" s="168">
        <v>0</v>
      </c>
      <c r="O211" s="168">
        <v>0</v>
      </c>
      <c r="P211" s="168">
        <v>0</v>
      </c>
      <c r="Q211" s="168">
        <v>0</v>
      </c>
      <c r="R211" s="168">
        <v>0</v>
      </c>
      <c r="S211" s="168">
        <v>0</v>
      </c>
      <c r="T211" s="168">
        <v>0</v>
      </c>
      <c r="U211" s="168">
        <v>0</v>
      </c>
      <c r="V211" s="2"/>
      <c r="W211" s="67"/>
    </row>
    <row r="212" spans="1:24" ht="15.75" outlineLevel="1">
      <c r="A212" s="167">
        <f>A211+1</f>
        <v>23</v>
      </c>
      <c r="B212" s="4" t="s">
        <v>151</v>
      </c>
      <c r="C212" s="4"/>
      <c r="D212" s="168">
        <v>0</v>
      </c>
      <c r="E212" s="168">
        <v>0</v>
      </c>
      <c r="F212" s="168">
        <v>0</v>
      </c>
      <c r="G212" s="168">
        <v>0</v>
      </c>
      <c r="H212" s="168">
        <v>0</v>
      </c>
      <c r="I212" s="168">
        <v>0</v>
      </c>
      <c r="J212" s="168">
        <v>0</v>
      </c>
      <c r="K212" s="168">
        <v>0</v>
      </c>
      <c r="L212" s="168">
        <v>0</v>
      </c>
      <c r="M212" s="168">
        <v>0</v>
      </c>
      <c r="N212" s="168">
        <v>0</v>
      </c>
      <c r="O212" s="168">
        <v>0</v>
      </c>
      <c r="P212" s="168">
        <v>0</v>
      </c>
      <c r="Q212" s="168">
        <v>0</v>
      </c>
      <c r="R212" s="168">
        <v>0</v>
      </c>
      <c r="S212" s="168">
        <v>0</v>
      </c>
      <c r="T212" s="168">
        <v>0</v>
      </c>
      <c r="U212" s="168">
        <v>0</v>
      </c>
      <c r="V212" s="2"/>
    </row>
    <row r="213" spans="1:24" ht="15.75" outlineLevel="1">
      <c r="A213" s="167">
        <f>A212+1</f>
        <v>24</v>
      </c>
      <c r="B213" s="5" t="s">
        <v>152</v>
      </c>
      <c r="C213" s="4"/>
      <c r="D213" s="168">
        <v>0</v>
      </c>
      <c r="E213" s="168">
        <v>0</v>
      </c>
      <c r="F213" s="168">
        <v>0</v>
      </c>
      <c r="G213" s="168">
        <v>0</v>
      </c>
      <c r="H213" s="168">
        <v>0</v>
      </c>
      <c r="I213" s="168">
        <v>0</v>
      </c>
      <c r="J213" s="168">
        <v>0</v>
      </c>
      <c r="K213" s="168">
        <v>0</v>
      </c>
      <c r="L213" s="168">
        <v>0</v>
      </c>
      <c r="M213" s="168">
        <v>0</v>
      </c>
      <c r="N213" s="168">
        <v>0</v>
      </c>
      <c r="O213" s="168">
        <v>0</v>
      </c>
      <c r="P213" s="168">
        <v>0</v>
      </c>
      <c r="Q213" s="168">
        <v>0</v>
      </c>
      <c r="R213" s="168">
        <v>0</v>
      </c>
      <c r="S213" s="168">
        <v>0</v>
      </c>
      <c r="T213" s="168">
        <v>0</v>
      </c>
      <c r="U213" s="168">
        <v>0</v>
      </c>
      <c r="V213" s="2"/>
      <c r="W213" s="67"/>
    </row>
    <row r="214" spans="1:24" ht="15.75" outlineLevel="1">
      <c r="A214" s="167">
        <f>A213+1</f>
        <v>25</v>
      </c>
      <c r="B214" s="4" t="s">
        <v>153</v>
      </c>
      <c r="C214" s="4"/>
      <c r="D214" s="168">
        <v>0</v>
      </c>
      <c r="E214" s="168">
        <v>0</v>
      </c>
      <c r="F214" s="168">
        <v>0</v>
      </c>
      <c r="G214" s="168">
        <v>0</v>
      </c>
      <c r="H214" s="168">
        <v>0</v>
      </c>
      <c r="I214" s="168">
        <v>0</v>
      </c>
      <c r="J214" s="168">
        <v>0</v>
      </c>
      <c r="K214" s="168">
        <v>0</v>
      </c>
      <c r="L214" s="168">
        <v>0</v>
      </c>
      <c r="M214" s="168">
        <v>0</v>
      </c>
      <c r="N214" s="168">
        <v>0</v>
      </c>
      <c r="O214" s="168">
        <v>0</v>
      </c>
      <c r="P214" s="168">
        <v>0</v>
      </c>
      <c r="Q214" s="168">
        <v>0</v>
      </c>
      <c r="R214" s="168">
        <v>0</v>
      </c>
      <c r="S214" s="168">
        <v>0</v>
      </c>
      <c r="T214" s="168">
        <v>0</v>
      </c>
      <c r="U214" s="168">
        <v>0</v>
      </c>
      <c r="V214" s="2"/>
      <c r="W214" s="67"/>
    </row>
    <row r="215" spans="1:24" ht="15.75" outlineLevel="1">
      <c r="A215" s="167">
        <f>A214+1</f>
        <v>26</v>
      </c>
      <c r="B215" s="5" t="s">
        <v>154</v>
      </c>
      <c r="C215" s="4"/>
      <c r="D215" s="168">
        <v>0</v>
      </c>
      <c r="E215" s="168">
        <v>0</v>
      </c>
      <c r="F215" s="168">
        <v>0</v>
      </c>
      <c r="G215" s="168">
        <v>0</v>
      </c>
      <c r="H215" s="168">
        <v>0</v>
      </c>
      <c r="I215" s="168">
        <v>0</v>
      </c>
      <c r="J215" s="168">
        <v>0</v>
      </c>
      <c r="K215" s="168">
        <v>0</v>
      </c>
      <c r="L215" s="168">
        <v>0</v>
      </c>
      <c r="M215" s="168">
        <v>0</v>
      </c>
      <c r="N215" s="168">
        <v>0</v>
      </c>
      <c r="O215" s="168">
        <v>0</v>
      </c>
      <c r="P215" s="168">
        <v>0</v>
      </c>
      <c r="Q215" s="168">
        <v>0</v>
      </c>
      <c r="R215" s="168">
        <v>0</v>
      </c>
      <c r="S215" s="168">
        <v>0</v>
      </c>
      <c r="T215" s="168">
        <v>0</v>
      </c>
      <c r="U215" s="168">
        <v>0</v>
      </c>
      <c r="V215" s="2"/>
      <c r="W215" s="67"/>
    </row>
    <row r="216" spans="1:24" ht="16.5" outlineLevel="1" thickBot="1">
      <c r="A216" s="15"/>
      <c r="B216" s="9"/>
      <c r="C216" s="54" t="s">
        <v>12</v>
      </c>
      <c r="D216" s="30">
        <f>SUM(D210:D215)</f>
        <v>0</v>
      </c>
      <c r="E216" s="30">
        <f>SUM(E210:E215)</f>
        <v>0</v>
      </c>
      <c r="F216" s="30">
        <f t="shared" ref="F216:U216" si="85">SUM(F210:F215)</f>
        <v>0</v>
      </c>
      <c r="G216" s="30">
        <f t="shared" si="85"/>
        <v>0</v>
      </c>
      <c r="H216" s="30">
        <f t="shared" si="85"/>
        <v>0</v>
      </c>
      <c r="I216" s="30">
        <f t="shared" si="85"/>
        <v>0</v>
      </c>
      <c r="J216" s="30">
        <f t="shared" si="85"/>
        <v>0</v>
      </c>
      <c r="K216" s="30">
        <f t="shared" si="85"/>
        <v>0</v>
      </c>
      <c r="L216" s="30">
        <f t="shared" si="85"/>
        <v>0</v>
      </c>
      <c r="M216" s="30">
        <f t="shared" si="85"/>
        <v>0</v>
      </c>
      <c r="N216" s="30">
        <f t="shared" si="85"/>
        <v>0</v>
      </c>
      <c r="O216" s="30">
        <f t="shared" si="85"/>
        <v>0</v>
      </c>
      <c r="P216" s="30">
        <f t="shared" si="85"/>
        <v>0</v>
      </c>
      <c r="Q216" s="30">
        <f t="shared" si="85"/>
        <v>0</v>
      </c>
      <c r="R216" s="30">
        <f t="shared" si="85"/>
        <v>0</v>
      </c>
      <c r="S216" s="30">
        <f t="shared" si="85"/>
        <v>0</v>
      </c>
      <c r="T216" s="30">
        <f t="shared" si="85"/>
        <v>0</v>
      </c>
      <c r="U216" s="30">
        <f t="shared" si="85"/>
        <v>0</v>
      </c>
      <c r="V216" s="2"/>
      <c r="W216" s="67"/>
      <c r="X216" s="67"/>
    </row>
    <row r="217" spans="1:24" ht="16.5" outlineLevel="1" thickTop="1">
      <c r="A217" s="15"/>
      <c r="B217" s="9"/>
      <c r="C217" s="54"/>
      <c r="D217" s="57"/>
      <c r="E217" s="57"/>
      <c r="F217" s="57"/>
      <c r="G217" s="57"/>
      <c r="H217" s="57"/>
      <c r="I217" s="57"/>
      <c r="J217" s="57"/>
      <c r="K217" s="57"/>
      <c r="L217" s="57"/>
      <c r="M217" s="57"/>
      <c r="N217" s="57"/>
      <c r="O217" s="57"/>
      <c r="P217" s="57"/>
      <c r="Q217" s="57"/>
      <c r="R217" s="57"/>
      <c r="S217" s="57"/>
      <c r="T217" s="57"/>
      <c r="U217" s="57"/>
      <c r="V217" s="2"/>
    </row>
    <row r="218" spans="1:24" ht="15.75" customHeight="1" outlineLevel="1" thickBot="1">
      <c r="A218" s="55" t="s">
        <v>155</v>
      </c>
      <c r="B218" s="55"/>
      <c r="C218" s="55"/>
      <c r="D218" s="61">
        <f t="shared" ref="D218:U218" si="86">D182+D188+D208+D216</f>
        <v>0</v>
      </c>
      <c r="E218" s="61">
        <f t="shared" si="86"/>
        <v>0</v>
      </c>
      <c r="F218" s="61">
        <f t="shared" si="86"/>
        <v>0</v>
      </c>
      <c r="G218" s="61">
        <f t="shared" si="86"/>
        <v>0</v>
      </c>
      <c r="H218" s="61">
        <f t="shared" si="86"/>
        <v>0</v>
      </c>
      <c r="I218" s="61">
        <f t="shared" si="86"/>
        <v>0</v>
      </c>
      <c r="J218" s="61">
        <f t="shared" si="86"/>
        <v>0</v>
      </c>
      <c r="K218" s="61">
        <f t="shared" si="86"/>
        <v>0</v>
      </c>
      <c r="L218" s="61">
        <f t="shared" si="86"/>
        <v>0</v>
      </c>
      <c r="M218" s="61">
        <f t="shared" si="86"/>
        <v>0</v>
      </c>
      <c r="N218" s="61">
        <f t="shared" si="86"/>
        <v>0</v>
      </c>
      <c r="O218" s="61">
        <f t="shared" si="86"/>
        <v>0</v>
      </c>
      <c r="P218" s="61">
        <f t="shared" si="86"/>
        <v>0</v>
      </c>
      <c r="Q218" s="61">
        <f t="shared" si="86"/>
        <v>0</v>
      </c>
      <c r="R218" s="61">
        <f t="shared" si="86"/>
        <v>0</v>
      </c>
      <c r="S218" s="61">
        <f t="shared" si="86"/>
        <v>0</v>
      </c>
      <c r="T218" s="61">
        <f t="shared" si="86"/>
        <v>0</v>
      </c>
      <c r="U218" s="61">
        <f t="shared" si="86"/>
        <v>0</v>
      </c>
      <c r="V218" s="2"/>
    </row>
    <row r="219" spans="1:24" ht="16.5" thickTop="1">
      <c r="A219" s="158"/>
      <c r="B219" s="4"/>
      <c r="C219" s="4"/>
      <c r="D219" s="4"/>
      <c r="E219" s="4"/>
      <c r="F219" s="4"/>
      <c r="G219" s="4"/>
      <c r="H219" s="4"/>
      <c r="I219" s="158"/>
      <c r="J219" s="158"/>
      <c r="K219" s="158"/>
      <c r="L219" s="158"/>
      <c r="M219" s="158"/>
      <c r="N219" s="158"/>
      <c r="O219" s="158"/>
      <c r="P219" s="158"/>
      <c r="Q219" s="158"/>
      <c r="R219" s="158"/>
      <c r="S219" s="158"/>
      <c r="T219" s="158"/>
      <c r="U219" s="158"/>
    </row>
    <row r="220" spans="1:24" ht="18" outlineLevel="1">
      <c r="A220" s="53" t="s">
        <v>156</v>
      </c>
      <c r="B220" s="49"/>
      <c r="C220" s="49"/>
      <c r="D220" s="49"/>
      <c r="E220" s="49"/>
      <c r="F220" s="49"/>
      <c r="G220" s="49"/>
      <c r="H220" s="49"/>
      <c r="I220" s="49"/>
      <c r="J220" s="49"/>
      <c r="K220" s="49"/>
      <c r="L220" s="49"/>
      <c r="M220" s="49"/>
      <c r="N220" s="49"/>
      <c r="O220" s="49"/>
      <c r="P220" s="49"/>
      <c r="Q220" s="49"/>
      <c r="R220" s="49"/>
      <c r="S220" s="49"/>
      <c r="T220" s="49"/>
      <c r="U220" s="49"/>
    </row>
    <row r="221" spans="1:24" ht="15.75" outlineLevel="1">
      <c r="A221" s="158"/>
      <c r="B221" s="4"/>
      <c r="C221" s="4"/>
      <c r="D221" s="4"/>
      <c r="E221" s="4"/>
      <c r="F221" s="4"/>
      <c r="G221" s="4"/>
      <c r="H221" s="4"/>
      <c r="I221" s="158"/>
      <c r="J221" s="158"/>
      <c r="K221" s="158"/>
      <c r="L221" s="158"/>
      <c r="M221" s="158"/>
      <c r="N221" s="158"/>
      <c r="O221" s="158"/>
      <c r="P221" s="158"/>
      <c r="Q221" s="158"/>
      <c r="R221" s="158"/>
      <c r="S221" s="158"/>
      <c r="T221" s="158"/>
      <c r="U221" s="158"/>
    </row>
    <row r="222" spans="1:24" outlineLevel="1">
      <c r="A222" s="141"/>
      <c r="B222" s="142"/>
      <c r="C222" s="47"/>
      <c r="D222" s="32" t="s">
        <v>7</v>
      </c>
      <c r="E222" s="32" t="s">
        <v>7</v>
      </c>
      <c r="F222" s="32" t="s">
        <v>8</v>
      </c>
      <c r="G222" s="32" t="s">
        <v>9</v>
      </c>
      <c r="H222" s="32" t="s">
        <v>9</v>
      </c>
      <c r="I222" s="32" t="s">
        <v>9</v>
      </c>
      <c r="J222" s="32" t="s">
        <v>9</v>
      </c>
      <c r="K222" s="32" t="s">
        <v>9</v>
      </c>
      <c r="L222" s="32" t="s">
        <v>9</v>
      </c>
      <c r="M222" s="32" t="s">
        <v>9</v>
      </c>
      <c r="N222" s="32" t="s">
        <v>9</v>
      </c>
      <c r="O222" s="32" t="s">
        <v>9</v>
      </c>
      <c r="P222" s="32" t="s">
        <v>9</v>
      </c>
      <c r="Q222" s="32" t="s">
        <v>9</v>
      </c>
      <c r="R222" s="32" t="s">
        <v>9</v>
      </c>
      <c r="S222" s="32" t="s">
        <v>9</v>
      </c>
      <c r="T222" s="32" t="s">
        <v>9</v>
      </c>
      <c r="U222" s="32" t="s">
        <v>9</v>
      </c>
    </row>
    <row r="223" spans="1:24" outlineLevel="1">
      <c r="A223" s="143"/>
      <c r="B223" s="144"/>
      <c r="C223" s="48"/>
      <c r="D223" s="33">
        <f t="shared" ref="D223:U223" si="87">D140</f>
        <v>2022</v>
      </c>
      <c r="E223" s="33">
        <f t="shared" si="87"/>
        <v>2023</v>
      </c>
      <c r="F223" s="33">
        <f t="shared" si="87"/>
        <v>2024</v>
      </c>
      <c r="G223" s="33">
        <f t="shared" si="87"/>
        <v>2025</v>
      </c>
      <c r="H223" s="33">
        <f t="shared" si="87"/>
        <v>2026</v>
      </c>
      <c r="I223" s="33">
        <f t="shared" si="87"/>
        <v>2027</v>
      </c>
      <c r="J223" s="33">
        <f t="shared" si="87"/>
        <v>2028</v>
      </c>
      <c r="K223" s="33">
        <f t="shared" si="87"/>
        <v>2029</v>
      </c>
      <c r="L223" s="33">
        <f t="shared" si="87"/>
        <v>2030</v>
      </c>
      <c r="M223" s="33">
        <f t="shared" si="87"/>
        <v>2031</v>
      </c>
      <c r="N223" s="33">
        <f t="shared" si="87"/>
        <v>2032</v>
      </c>
      <c r="O223" s="33">
        <f t="shared" si="87"/>
        <v>2033</v>
      </c>
      <c r="P223" s="33">
        <f t="shared" si="87"/>
        <v>2034</v>
      </c>
      <c r="Q223" s="33">
        <f t="shared" si="87"/>
        <v>2035</v>
      </c>
      <c r="R223" s="33">
        <f t="shared" si="87"/>
        <v>2036</v>
      </c>
      <c r="S223" s="33">
        <f t="shared" si="87"/>
        <v>2037</v>
      </c>
      <c r="T223" s="33">
        <f t="shared" si="87"/>
        <v>2038</v>
      </c>
      <c r="U223" s="33">
        <f t="shared" si="87"/>
        <v>2039</v>
      </c>
    </row>
    <row r="224" spans="1:24" ht="15.75" outlineLevel="1">
      <c r="A224" s="9" t="s">
        <v>83</v>
      </c>
      <c r="B224" s="9"/>
      <c r="C224" s="9"/>
      <c r="D224" s="43"/>
      <c r="E224" s="43"/>
      <c r="F224" s="43"/>
      <c r="G224" s="43"/>
      <c r="H224" s="43"/>
      <c r="I224" s="161"/>
      <c r="J224" s="161"/>
      <c r="K224" s="161"/>
      <c r="L224" s="161"/>
      <c r="M224" s="161"/>
      <c r="N224" s="161"/>
      <c r="O224" s="161"/>
      <c r="P224" s="161"/>
      <c r="Q224" s="161"/>
      <c r="R224" s="161"/>
      <c r="S224" s="161"/>
      <c r="T224" s="161"/>
      <c r="U224" s="161"/>
    </row>
    <row r="225" spans="1:22" ht="15.75" outlineLevel="1">
      <c r="A225" s="26" t="s">
        <v>85</v>
      </c>
      <c r="B225" s="4"/>
      <c r="C225" s="4"/>
      <c r="D225" s="5">
        <f t="shared" ref="D225:U225" si="88">D142</f>
        <v>0</v>
      </c>
      <c r="E225" s="5">
        <f t="shared" si="88"/>
        <v>0</v>
      </c>
      <c r="F225" s="5">
        <f t="shared" si="88"/>
        <v>0</v>
      </c>
      <c r="G225" s="5">
        <f t="shared" si="88"/>
        <v>0</v>
      </c>
      <c r="H225" s="5">
        <f t="shared" si="88"/>
        <v>0</v>
      </c>
      <c r="I225" s="5">
        <f t="shared" si="88"/>
        <v>0</v>
      </c>
      <c r="J225" s="5">
        <f t="shared" si="88"/>
        <v>0</v>
      </c>
      <c r="K225" s="5">
        <f t="shared" si="88"/>
        <v>0</v>
      </c>
      <c r="L225" s="5">
        <f t="shared" si="88"/>
        <v>0</v>
      </c>
      <c r="M225" s="5">
        <f t="shared" si="88"/>
        <v>0</v>
      </c>
      <c r="N225" s="5">
        <f t="shared" si="88"/>
        <v>0</v>
      </c>
      <c r="O225" s="5">
        <f t="shared" si="88"/>
        <v>0</v>
      </c>
      <c r="P225" s="5">
        <f t="shared" si="88"/>
        <v>0</v>
      </c>
      <c r="Q225" s="5">
        <f t="shared" si="88"/>
        <v>0</v>
      </c>
      <c r="R225" s="5">
        <f t="shared" si="88"/>
        <v>0</v>
      </c>
      <c r="S225" s="5">
        <f t="shared" si="88"/>
        <v>0</v>
      </c>
      <c r="T225" s="5">
        <f t="shared" si="88"/>
        <v>0</v>
      </c>
      <c r="U225" s="5">
        <f t="shared" si="88"/>
        <v>0</v>
      </c>
      <c r="V225" s="2"/>
    </row>
    <row r="226" spans="1:22" ht="15.75" outlineLevel="1">
      <c r="A226" s="26" t="s">
        <v>86</v>
      </c>
      <c r="B226" s="4"/>
      <c r="C226" s="4"/>
      <c r="D226" s="5">
        <f t="shared" ref="D226:U226" si="89">D143</f>
        <v>0</v>
      </c>
      <c r="E226" s="5">
        <f t="shared" si="89"/>
        <v>0</v>
      </c>
      <c r="F226" s="5">
        <f t="shared" si="89"/>
        <v>0</v>
      </c>
      <c r="G226" s="5">
        <f t="shared" si="89"/>
        <v>0</v>
      </c>
      <c r="H226" s="5">
        <f t="shared" si="89"/>
        <v>0</v>
      </c>
      <c r="I226" s="5">
        <f t="shared" si="89"/>
        <v>0</v>
      </c>
      <c r="J226" s="5">
        <f t="shared" si="89"/>
        <v>0</v>
      </c>
      <c r="K226" s="5">
        <f t="shared" si="89"/>
        <v>0</v>
      </c>
      <c r="L226" s="5">
        <f t="shared" si="89"/>
        <v>0</v>
      </c>
      <c r="M226" s="5">
        <f t="shared" si="89"/>
        <v>0</v>
      </c>
      <c r="N226" s="5">
        <f t="shared" si="89"/>
        <v>0</v>
      </c>
      <c r="O226" s="5">
        <f t="shared" si="89"/>
        <v>0</v>
      </c>
      <c r="P226" s="5">
        <f t="shared" si="89"/>
        <v>0</v>
      </c>
      <c r="Q226" s="5">
        <f t="shared" si="89"/>
        <v>0</v>
      </c>
      <c r="R226" s="5">
        <f t="shared" si="89"/>
        <v>0</v>
      </c>
      <c r="S226" s="5">
        <f t="shared" si="89"/>
        <v>0</v>
      </c>
      <c r="T226" s="5">
        <f t="shared" si="89"/>
        <v>0</v>
      </c>
      <c r="U226" s="5">
        <f t="shared" si="89"/>
        <v>0</v>
      </c>
      <c r="V226" s="2"/>
    </row>
    <row r="227" spans="1:22" ht="15.75" outlineLevel="1">
      <c r="A227" s="26" t="s">
        <v>87</v>
      </c>
      <c r="B227" s="4"/>
      <c r="C227" s="4"/>
      <c r="D227" s="5">
        <f t="shared" ref="D227:U227" si="90">D144</f>
        <v>0</v>
      </c>
      <c r="E227" s="5">
        <f t="shared" si="90"/>
        <v>0</v>
      </c>
      <c r="F227" s="5">
        <f t="shared" si="90"/>
        <v>0</v>
      </c>
      <c r="G227" s="5">
        <f t="shared" si="90"/>
        <v>0</v>
      </c>
      <c r="H227" s="5">
        <f t="shared" si="90"/>
        <v>0</v>
      </c>
      <c r="I227" s="5">
        <f t="shared" si="90"/>
        <v>0</v>
      </c>
      <c r="J227" s="5">
        <f t="shared" si="90"/>
        <v>0</v>
      </c>
      <c r="K227" s="5">
        <f t="shared" si="90"/>
        <v>0</v>
      </c>
      <c r="L227" s="5">
        <f t="shared" si="90"/>
        <v>0</v>
      </c>
      <c r="M227" s="5">
        <f t="shared" si="90"/>
        <v>0</v>
      </c>
      <c r="N227" s="5">
        <f t="shared" si="90"/>
        <v>0</v>
      </c>
      <c r="O227" s="5">
        <f t="shared" si="90"/>
        <v>0</v>
      </c>
      <c r="P227" s="5">
        <f t="shared" si="90"/>
        <v>0</v>
      </c>
      <c r="Q227" s="5">
        <f t="shared" si="90"/>
        <v>0</v>
      </c>
      <c r="R227" s="5">
        <f t="shared" si="90"/>
        <v>0</v>
      </c>
      <c r="S227" s="5">
        <f t="shared" si="90"/>
        <v>0</v>
      </c>
      <c r="T227" s="5">
        <f t="shared" si="90"/>
        <v>0</v>
      </c>
      <c r="U227" s="5">
        <f t="shared" si="90"/>
        <v>0</v>
      </c>
      <c r="V227" s="2"/>
    </row>
    <row r="228" spans="1:22" ht="15.75" outlineLevel="1">
      <c r="A228" s="26" t="s">
        <v>89</v>
      </c>
      <c r="B228" s="4"/>
      <c r="C228" s="4"/>
      <c r="D228" s="5">
        <f t="shared" ref="D228:U228" si="91">D145+D185+D191</f>
        <v>0</v>
      </c>
      <c r="E228" s="5">
        <f t="shared" si="91"/>
        <v>0</v>
      </c>
      <c r="F228" s="5">
        <f t="shared" si="91"/>
        <v>0</v>
      </c>
      <c r="G228" s="5">
        <f t="shared" si="91"/>
        <v>0</v>
      </c>
      <c r="H228" s="5">
        <f t="shared" si="91"/>
        <v>0</v>
      </c>
      <c r="I228" s="5">
        <f t="shared" si="91"/>
        <v>0</v>
      </c>
      <c r="J228" s="5">
        <f t="shared" si="91"/>
        <v>0</v>
      </c>
      <c r="K228" s="5">
        <f t="shared" si="91"/>
        <v>0</v>
      </c>
      <c r="L228" s="5">
        <f t="shared" si="91"/>
        <v>0</v>
      </c>
      <c r="M228" s="5">
        <f t="shared" si="91"/>
        <v>0</v>
      </c>
      <c r="N228" s="5">
        <f t="shared" si="91"/>
        <v>0</v>
      </c>
      <c r="O228" s="5">
        <f t="shared" si="91"/>
        <v>0</v>
      </c>
      <c r="P228" s="5">
        <f t="shared" si="91"/>
        <v>0</v>
      </c>
      <c r="Q228" s="5">
        <f t="shared" si="91"/>
        <v>0</v>
      </c>
      <c r="R228" s="5">
        <f t="shared" si="91"/>
        <v>0</v>
      </c>
      <c r="S228" s="5">
        <f t="shared" si="91"/>
        <v>0</v>
      </c>
      <c r="T228" s="5">
        <f t="shared" si="91"/>
        <v>0</v>
      </c>
      <c r="U228" s="5">
        <f t="shared" si="91"/>
        <v>0</v>
      </c>
      <c r="V228" s="2"/>
    </row>
    <row r="229" spans="1:22" ht="15.75" outlineLevel="1">
      <c r="A229" s="26" t="s">
        <v>157</v>
      </c>
      <c r="B229" s="4"/>
      <c r="C229" s="4"/>
      <c r="D229" s="5">
        <f t="shared" ref="D229:U229" si="92">D192</f>
        <v>0</v>
      </c>
      <c r="E229" s="5">
        <f t="shared" si="92"/>
        <v>0</v>
      </c>
      <c r="F229" s="5">
        <f t="shared" si="92"/>
        <v>0</v>
      </c>
      <c r="G229" s="5">
        <f t="shared" si="92"/>
        <v>0</v>
      </c>
      <c r="H229" s="5">
        <f t="shared" si="92"/>
        <v>0</v>
      </c>
      <c r="I229" s="5">
        <f t="shared" si="92"/>
        <v>0</v>
      </c>
      <c r="J229" s="5">
        <f t="shared" si="92"/>
        <v>0</v>
      </c>
      <c r="K229" s="5">
        <f t="shared" si="92"/>
        <v>0</v>
      </c>
      <c r="L229" s="5">
        <f t="shared" si="92"/>
        <v>0</v>
      </c>
      <c r="M229" s="5">
        <f t="shared" si="92"/>
        <v>0</v>
      </c>
      <c r="N229" s="5">
        <f t="shared" si="92"/>
        <v>0</v>
      </c>
      <c r="O229" s="5">
        <f t="shared" si="92"/>
        <v>0</v>
      </c>
      <c r="P229" s="5">
        <f t="shared" si="92"/>
        <v>0</v>
      </c>
      <c r="Q229" s="5">
        <f t="shared" si="92"/>
        <v>0</v>
      </c>
      <c r="R229" s="5">
        <f t="shared" si="92"/>
        <v>0</v>
      </c>
      <c r="S229" s="5">
        <f t="shared" si="92"/>
        <v>0</v>
      </c>
      <c r="T229" s="5">
        <f t="shared" si="92"/>
        <v>0</v>
      </c>
      <c r="U229" s="5">
        <f t="shared" si="92"/>
        <v>0</v>
      </c>
    </row>
    <row r="230" spans="1:22" ht="15.75" outlineLevel="1">
      <c r="A230" s="26" t="s">
        <v>158</v>
      </c>
      <c r="B230" s="4"/>
      <c r="C230" s="4"/>
      <c r="D230" s="5">
        <f t="shared" ref="D230:U230" si="93">D146</f>
        <v>0</v>
      </c>
      <c r="E230" s="5">
        <f t="shared" si="93"/>
        <v>0</v>
      </c>
      <c r="F230" s="5">
        <f t="shared" si="93"/>
        <v>0</v>
      </c>
      <c r="G230" s="5">
        <f t="shared" si="93"/>
        <v>0</v>
      </c>
      <c r="H230" s="5">
        <f t="shared" si="93"/>
        <v>0</v>
      </c>
      <c r="I230" s="5">
        <f t="shared" si="93"/>
        <v>0</v>
      </c>
      <c r="J230" s="5">
        <f t="shared" si="93"/>
        <v>0</v>
      </c>
      <c r="K230" s="5">
        <f t="shared" si="93"/>
        <v>0</v>
      </c>
      <c r="L230" s="5">
        <f t="shared" si="93"/>
        <v>0</v>
      </c>
      <c r="M230" s="5">
        <f t="shared" si="93"/>
        <v>0</v>
      </c>
      <c r="N230" s="5">
        <f t="shared" si="93"/>
        <v>0</v>
      </c>
      <c r="O230" s="5">
        <f t="shared" si="93"/>
        <v>0</v>
      </c>
      <c r="P230" s="5">
        <f t="shared" si="93"/>
        <v>0</v>
      </c>
      <c r="Q230" s="5">
        <f t="shared" si="93"/>
        <v>0</v>
      </c>
      <c r="R230" s="5">
        <f t="shared" si="93"/>
        <v>0</v>
      </c>
      <c r="S230" s="5">
        <f t="shared" si="93"/>
        <v>0</v>
      </c>
      <c r="T230" s="5">
        <f t="shared" si="93"/>
        <v>0</v>
      </c>
      <c r="U230" s="5">
        <f t="shared" si="93"/>
        <v>0</v>
      </c>
      <c r="V230" s="2"/>
    </row>
    <row r="231" spans="1:22" ht="15.75" outlineLevel="1">
      <c r="A231" s="26" t="s">
        <v>92</v>
      </c>
      <c r="B231" s="4"/>
      <c r="C231" s="4"/>
      <c r="D231" s="5">
        <f t="shared" ref="D231:U231" si="94">D147</f>
        <v>0</v>
      </c>
      <c r="E231" s="5">
        <f t="shared" si="94"/>
        <v>0</v>
      </c>
      <c r="F231" s="5">
        <f t="shared" si="94"/>
        <v>0</v>
      </c>
      <c r="G231" s="5">
        <f t="shared" si="94"/>
        <v>0</v>
      </c>
      <c r="H231" s="5">
        <f t="shared" si="94"/>
        <v>0</v>
      </c>
      <c r="I231" s="5">
        <f t="shared" si="94"/>
        <v>0</v>
      </c>
      <c r="J231" s="5">
        <f t="shared" si="94"/>
        <v>0</v>
      </c>
      <c r="K231" s="5">
        <f t="shared" si="94"/>
        <v>0</v>
      </c>
      <c r="L231" s="5">
        <f t="shared" si="94"/>
        <v>0</v>
      </c>
      <c r="M231" s="5">
        <f t="shared" si="94"/>
        <v>0</v>
      </c>
      <c r="N231" s="5">
        <f t="shared" si="94"/>
        <v>0</v>
      </c>
      <c r="O231" s="5">
        <f t="shared" si="94"/>
        <v>0</v>
      </c>
      <c r="P231" s="5">
        <f t="shared" si="94"/>
        <v>0</v>
      </c>
      <c r="Q231" s="5">
        <f t="shared" si="94"/>
        <v>0</v>
      </c>
      <c r="R231" s="5">
        <f t="shared" si="94"/>
        <v>0</v>
      </c>
      <c r="S231" s="5">
        <f t="shared" si="94"/>
        <v>0</v>
      </c>
      <c r="T231" s="5">
        <f t="shared" si="94"/>
        <v>0</v>
      </c>
      <c r="U231" s="5">
        <f t="shared" si="94"/>
        <v>0</v>
      </c>
    </row>
    <row r="232" spans="1:22" ht="15.75" outlineLevel="1">
      <c r="A232" s="26"/>
      <c r="B232" s="4"/>
      <c r="C232" s="4"/>
      <c r="D232" s="6"/>
      <c r="E232" s="6"/>
      <c r="F232" s="6"/>
      <c r="G232" s="6"/>
      <c r="H232" s="6"/>
      <c r="I232" s="6"/>
      <c r="J232" s="6"/>
      <c r="K232" s="6"/>
      <c r="L232" s="6"/>
      <c r="M232" s="6"/>
      <c r="N232" s="6"/>
      <c r="O232" s="6"/>
      <c r="P232" s="6"/>
      <c r="Q232" s="6"/>
      <c r="R232" s="6"/>
      <c r="S232" s="6"/>
      <c r="T232" s="6"/>
      <c r="U232" s="6"/>
      <c r="V232" s="2"/>
    </row>
    <row r="233" spans="1:22" ht="16.5" outlineLevel="1" thickBot="1">
      <c r="A233" s="65" t="s">
        <v>94</v>
      </c>
      <c r="B233" s="157"/>
      <c r="C233" s="64"/>
      <c r="D233" s="46">
        <f>SUM(D225:D232)</f>
        <v>0</v>
      </c>
      <c r="E233" s="46">
        <f>SUM(E225:E232)</f>
        <v>0</v>
      </c>
      <c r="F233" s="46">
        <f t="shared" ref="F233:U233" si="95">SUM(F225:F231)</f>
        <v>0</v>
      </c>
      <c r="G233" s="46">
        <f t="shared" si="95"/>
        <v>0</v>
      </c>
      <c r="H233" s="46">
        <f t="shared" si="95"/>
        <v>0</v>
      </c>
      <c r="I233" s="46">
        <f t="shared" si="95"/>
        <v>0</v>
      </c>
      <c r="J233" s="46">
        <f t="shared" si="95"/>
        <v>0</v>
      </c>
      <c r="K233" s="46">
        <f t="shared" si="95"/>
        <v>0</v>
      </c>
      <c r="L233" s="46">
        <f t="shared" si="95"/>
        <v>0</v>
      </c>
      <c r="M233" s="46">
        <f t="shared" si="95"/>
        <v>0</v>
      </c>
      <c r="N233" s="46">
        <f t="shared" si="95"/>
        <v>0</v>
      </c>
      <c r="O233" s="46">
        <f t="shared" si="95"/>
        <v>0</v>
      </c>
      <c r="P233" s="46">
        <f t="shared" si="95"/>
        <v>0</v>
      </c>
      <c r="Q233" s="46">
        <f t="shared" si="95"/>
        <v>0</v>
      </c>
      <c r="R233" s="46">
        <f t="shared" si="95"/>
        <v>0</v>
      </c>
      <c r="S233" s="46">
        <f t="shared" si="95"/>
        <v>0</v>
      </c>
      <c r="T233" s="46">
        <f t="shared" si="95"/>
        <v>0</v>
      </c>
      <c r="U233" s="46">
        <f t="shared" si="95"/>
        <v>0</v>
      </c>
    </row>
    <row r="234" spans="1:22" ht="16.5" outlineLevel="1" thickTop="1">
      <c r="A234" s="4"/>
      <c r="B234" s="4"/>
      <c r="C234" s="4"/>
      <c r="D234" s="6"/>
      <c r="E234" s="6"/>
      <c r="F234" s="6"/>
      <c r="G234" s="6"/>
      <c r="H234" s="6"/>
      <c r="I234" s="6"/>
      <c r="J234" s="6"/>
      <c r="K234" s="6"/>
      <c r="L234" s="6"/>
      <c r="M234" s="6"/>
      <c r="N234" s="6"/>
      <c r="O234" s="6"/>
      <c r="P234" s="6"/>
      <c r="Q234" s="6"/>
      <c r="R234" s="6"/>
      <c r="S234" s="6"/>
      <c r="T234" s="6"/>
      <c r="U234" s="6"/>
      <c r="V234" s="2"/>
    </row>
    <row r="235" spans="1:22" ht="15.75" outlineLevel="1">
      <c r="A235" s="9" t="s">
        <v>95</v>
      </c>
      <c r="B235" s="9"/>
      <c r="C235" s="9"/>
      <c r="D235" s="56"/>
      <c r="E235" s="56"/>
      <c r="F235" s="56"/>
      <c r="G235" s="56"/>
      <c r="H235" s="56"/>
      <c r="I235" s="56"/>
      <c r="J235" s="56"/>
      <c r="K235" s="56"/>
      <c r="L235" s="56"/>
      <c r="M235" s="56"/>
      <c r="N235" s="56"/>
      <c r="O235" s="56"/>
      <c r="P235" s="56"/>
      <c r="Q235" s="56"/>
      <c r="R235" s="56"/>
      <c r="S235" s="56"/>
      <c r="T235" s="56"/>
      <c r="U235" s="56"/>
      <c r="V235" s="2"/>
    </row>
    <row r="236" spans="1:22" ht="15.75" outlineLevel="1">
      <c r="A236" s="26" t="s">
        <v>96</v>
      </c>
      <c r="B236" s="4"/>
      <c r="C236" s="4"/>
      <c r="D236" s="5">
        <f t="shared" ref="D236:U236" si="96">D152+D186+D194+D195</f>
        <v>0</v>
      </c>
      <c r="E236" s="5">
        <f t="shared" si="96"/>
        <v>0</v>
      </c>
      <c r="F236" s="5">
        <f t="shared" si="96"/>
        <v>0</v>
      </c>
      <c r="G236" s="5">
        <f t="shared" si="96"/>
        <v>0</v>
      </c>
      <c r="H236" s="5">
        <f t="shared" si="96"/>
        <v>0</v>
      </c>
      <c r="I236" s="5">
        <f t="shared" si="96"/>
        <v>0</v>
      </c>
      <c r="J236" s="5">
        <f t="shared" si="96"/>
        <v>0</v>
      </c>
      <c r="K236" s="5">
        <f t="shared" si="96"/>
        <v>0</v>
      </c>
      <c r="L236" s="5">
        <f t="shared" si="96"/>
        <v>0</v>
      </c>
      <c r="M236" s="5">
        <f t="shared" si="96"/>
        <v>0</v>
      </c>
      <c r="N236" s="5">
        <f t="shared" si="96"/>
        <v>0</v>
      </c>
      <c r="O236" s="5">
        <f t="shared" si="96"/>
        <v>0</v>
      </c>
      <c r="P236" s="5">
        <f t="shared" si="96"/>
        <v>0</v>
      </c>
      <c r="Q236" s="5">
        <f t="shared" si="96"/>
        <v>0</v>
      </c>
      <c r="R236" s="5">
        <f t="shared" si="96"/>
        <v>0</v>
      </c>
      <c r="S236" s="5">
        <f t="shared" si="96"/>
        <v>0</v>
      </c>
      <c r="T236" s="5">
        <f t="shared" si="96"/>
        <v>0</v>
      </c>
      <c r="U236" s="5">
        <f t="shared" si="96"/>
        <v>0</v>
      </c>
      <c r="V236" s="2"/>
    </row>
    <row r="237" spans="1:22" ht="15.75" outlineLevel="1">
      <c r="A237" s="26" t="s">
        <v>159</v>
      </c>
      <c r="B237" s="4"/>
      <c r="C237" s="4"/>
      <c r="D237" s="5">
        <f t="shared" ref="D237:U237" si="97">D153+D187</f>
        <v>0</v>
      </c>
      <c r="E237" s="5">
        <f t="shared" si="97"/>
        <v>0</v>
      </c>
      <c r="F237" s="5">
        <f t="shared" si="97"/>
        <v>0</v>
      </c>
      <c r="G237" s="5">
        <f t="shared" si="97"/>
        <v>0</v>
      </c>
      <c r="H237" s="5">
        <f t="shared" si="97"/>
        <v>0</v>
      </c>
      <c r="I237" s="5">
        <f t="shared" si="97"/>
        <v>0</v>
      </c>
      <c r="J237" s="5">
        <f t="shared" si="97"/>
        <v>0</v>
      </c>
      <c r="K237" s="5">
        <f t="shared" si="97"/>
        <v>0</v>
      </c>
      <c r="L237" s="5">
        <f t="shared" si="97"/>
        <v>0</v>
      </c>
      <c r="M237" s="5">
        <f t="shared" si="97"/>
        <v>0</v>
      </c>
      <c r="N237" s="5">
        <f t="shared" si="97"/>
        <v>0</v>
      </c>
      <c r="O237" s="5">
        <f t="shared" si="97"/>
        <v>0</v>
      </c>
      <c r="P237" s="5">
        <f t="shared" si="97"/>
        <v>0</v>
      </c>
      <c r="Q237" s="5">
        <f t="shared" si="97"/>
        <v>0</v>
      </c>
      <c r="R237" s="5">
        <f t="shared" si="97"/>
        <v>0</v>
      </c>
      <c r="S237" s="5">
        <f t="shared" si="97"/>
        <v>0</v>
      </c>
      <c r="T237" s="5">
        <f t="shared" si="97"/>
        <v>0</v>
      </c>
      <c r="U237" s="5">
        <f t="shared" si="97"/>
        <v>0</v>
      </c>
      <c r="V237" s="2"/>
    </row>
    <row r="238" spans="1:22" ht="15.75" outlineLevel="1">
      <c r="A238" s="26" t="s">
        <v>160</v>
      </c>
      <c r="B238" s="4"/>
      <c r="C238" s="4"/>
      <c r="D238" s="5">
        <f t="shared" ref="D238:E238" si="98">D211</f>
        <v>0</v>
      </c>
      <c r="E238" s="5">
        <f t="shared" si="98"/>
        <v>0</v>
      </c>
      <c r="F238" s="5">
        <f>F211</f>
        <v>0</v>
      </c>
      <c r="G238" s="5">
        <f t="shared" ref="G238:U238" si="99">G211</f>
        <v>0</v>
      </c>
      <c r="H238" s="5">
        <f t="shared" si="99"/>
        <v>0</v>
      </c>
      <c r="I238" s="5">
        <f t="shared" si="99"/>
        <v>0</v>
      </c>
      <c r="J238" s="5">
        <f t="shared" si="99"/>
        <v>0</v>
      </c>
      <c r="K238" s="5">
        <f t="shared" si="99"/>
        <v>0</v>
      </c>
      <c r="L238" s="5">
        <f t="shared" si="99"/>
        <v>0</v>
      </c>
      <c r="M238" s="5">
        <f t="shared" si="99"/>
        <v>0</v>
      </c>
      <c r="N238" s="5">
        <f t="shared" si="99"/>
        <v>0</v>
      </c>
      <c r="O238" s="5">
        <f t="shared" si="99"/>
        <v>0</v>
      </c>
      <c r="P238" s="5">
        <f t="shared" si="99"/>
        <v>0</v>
      </c>
      <c r="Q238" s="5">
        <f t="shared" si="99"/>
        <v>0</v>
      </c>
      <c r="R238" s="5">
        <f t="shared" si="99"/>
        <v>0</v>
      </c>
      <c r="S238" s="5">
        <f t="shared" si="99"/>
        <v>0</v>
      </c>
      <c r="T238" s="5">
        <f t="shared" si="99"/>
        <v>0</v>
      </c>
      <c r="U238" s="5">
        <f t="shared" si="99"/>
        <v>0</v>
      </c>
      <c r="V238" s="2"/>
    </row>
    <row r="239" spans="1:22" ht="15.75" outlineLevel="1">
      <c r="A239" s="26" t="s">
        <v>161</v>
      </c>
      <c r="B239" s="4"/>
      <c r="C239" s="4"/>
      <c r="D239" s="5">
        <f>D212</f>
        <v>0</v>
      </c>
      <c r="E239" s="5">
        <f>E212</f>
        <v>0</v>
      </c>
      <c r="F239" s="5">
        <f>F212</f>
        <v>0</v>
      </c>
      <c r="G239" s="5">
        <f t="shared" ref="G239:U239" si="100">G212</f>
        <v>0</v>
      </c>
      <c r="H239" s="5">
        <f t="shared" si="100"/>
        <v>0</v>
      </c>
      <c r="I239" s="5">
        <f t="shared" si="100"/>
        <v>0</v>
      </c>
      <c r="J239" s="5">
        <f t="shared" si="100"/>
        <v>0</v>
      </c>
      <c r="K239" s="5">
        <f t="shared" si="100"/>
        <v>0</v>
      </c>
      <c r="L239" s="5">
        <f t="shared" si="100"/>
        <v>0</v>
      </c>
      <c r="M239" s="5">
        <f t="shared" si="100"/>
        <v>0</v>
      </c>
      <c r="N239" s="5">
        <f t="shared" si="100"/>
        <v>0</v>
      </c>
      <c r="O239" s="5">
        <f t="shared" si="100"/>
        <v>0</v>
      </c>
      <c r="P239" s="5">
        <f t="shared" si="100"/>
        <v>0</v>
      </c>
      <c r="Q239" s="5">
        <f t="shared" si="100"/>
        <v>0</v>
      </c>
      <c r="R239" s="5">
        <f t="shared" si="100"/>
        <v>0</v>
      </c>
      <c r="S239" s="5">
        <f t="shared" si="100"/>
        <v>0</v>
      </c>
      <c r="T239" s="5">
        <f t="shared" si="100"/>
        <v>0</v>
      </c>
      <c r="U239" s="5">
        <f t="shared" si="100"/>
        <v>0</v>
      </c>
      <c r="V239" s="2"/>
    </row>
    <row r="240" spans="1:22" ht="15.75" outlineLevel="1">
      <c r="A240" s="83" t="s">
        <v>162</v>
      </c>
      <c r="B240" s="4"/>
      <c r="C240" s="4"/>
      <c r="D240" s="5">
        <f t="shared" ref="D240:E242" si="101">D213</f>
        <v>0</v>
      </c>
      <c r="E240" s="5">
        <f t="shared" si="101"/>
        <v>0</v>
      </c>
      <c r="F240" s="5">
        <f t="shared" ref="F240:U240" si="102">F213</f>
        <v>0</v>
      </c>
      <c r="G240" s="5">
        <f t="shared" si="102"/>
        <v>0</v>
      </c>
      <c r="H240" s="5">
        <f t="shared" si="102"/>
        <v>0</v>
      </c>
      <c r="I240" s="5">
        <f t="shared" si="102"/>
        <v>0</v>
      </c>
      <c r="J240" s="5">
        <f t="shared" si="102"/>
        <v>0</v>
      </c>
      <c r="K240" s="5">
        <f t="shared" si="102"/>
        <v>0</v>
      </c>
      <c r="L240" s="5">
        <f t="shared" si="102"/>
        <v>0</v>
      </c>
      <c r="M240" s="5">
        <f t="shared" si="102"/>
        <v>0</v>
      </c>
      <c r="N240" s="5">
        <f t="shared" si="102"/>
        <v>0</v>
      </c>
      <c r="O240" s="5">
        <f t="shared" si="102"/>
        <v>0</v>
      </c>
      <c r="P240" s="5">
        <f t="shared" si="102"/>
        <v>0</v>
      </c>
      <c r="Q240" s="5">
        <f t="shared" si="102"/>
        <v>0</v>
      </c>
      <c r="R240" s="5">
        <f t="shared" si="102"/>
        <v>0</v>
      </c>
      <c r="S240" s="5">
        <f t="shared" si="102"/>
        <v>0</v>
      </c>
      <c r="T240" s="5">
        <f t="shared" si="102"/>
        <v>0</v>
      </c>
      <c r="U240" s="5">
        <f t="shared" si="102"/>
        <v>0</v>
      </c>
      <c r="V240" s="2"/>
    </row>
    <row r="241" spans="1:22" ht="15.75" outlineLevel="1">
      <c r="A241" s="26" t="s">
        <v>163</v>
      </c>
      <c r="B241" s="4"/>
      <c r="C241" s="4"/>
      <c r="D241" s="5">
        <f t="shared" si="101"/>
        <v>0</v>
      </c>
      <c r="E241" s="5">
        <f t="shared" si="101"/>
        <v>0</v>
      </c>
      <c r="F241" s="5">
        <f t="shared" ref="F241:R241" si="103">F214</f>
        <v>0</v>
      </c>
      <c r="G241" s="5">
        <f t="shared" si="103"/>
        <v>0</v>
      </c>
      <c r="H241" s="5">
        <f t="shared" si="103"/>
        <v>0</v>
      </c>
      <c r="I241" s="5">
        <f t="shared" si="103"/>
        <v>0</v>
      </c>
      <c r="J241" s="5">
        <f t="shared" si="103"/>
        <v>0</v>
      </c>
      <c r="K241" s="5">
        <f t="shared" si="103"/>
        <v>0</v>
      </c>
      <c r="L241" s="5">
        <f t="shared" si="103"/>
        <v>0</v>
      </c>
      <c r="M241" s="5">
        <f t="shared" si="103"/>
        <v>0</v>
      </c>
      <c r="N241" s="5">
        <f t="shared" si="103"/>
        <v>0</v>
      </c>
      <c r="O241" s="5">
        <f t="shared" si="103"/>
        <v>0</v>
      </c>
      <c r="P241" s="5">
        <f t="shared" si="103"/>
        <v>0</v>
      </c>
      <c r="Q241" s="5">
        <f t="shared" si="103"/>
        <v>0</v>
      </c>
      <c r="R241" s="5">
        <f t="shared" si="103"/>
        <v>0</v>
      </c>
      <c r="S241" s="5">
        <f t="shared" ref="S241:U242" si="104">S214</f>
        <v>0</v>
      </c>
      <c r="T241" s="5">
        <f t="shared" si="104"/>
        <v>0</v>
      </c>
      <c r="U241" s="5">
        <f t="shared" si="104"/>
        <v>0</v>
      </c>
      <c r="V241" s="2"/>
    </row>
    <row r="242" spans="1:22" ht="15.75" outlineLevel="1">
      <c r="A242" s="26" t="s">
        <v>164</v>
      </c>
      <c r="B242" s="4"/>
      <c r="C242" s="4"/>
      <c r="D242" s="5">
        <f t="shared" si="101"/>
        <v>0</v>
      </c>
      <c r="E242" s="5">
        <f t="shared" si="101"/>
        <v>0</v>
      </c>
      <c r="F242" s="5">
        <f t="shared" ref="F242:R242" si="105">F215</f>
        <v>0</v>
      </c>
      <c r="G242" s="5">
        <f t="shared" si="105"/>
        <v>0</v>
      </c>
      <c r="H242" s="5">
        <f t="shared" si="105"/>
        <v>0</v>
      </c>
      <c r="I242" s="5">
        <f t="shared" si="105"/>
        <v>0</v>
      </c>
      <c r="J242" s="5">
        <f t="shared" si="105"/>
        <v>0</v>
      </c>
      <c r="K242" s="5">
        <f t="shared" si="105"/>
        <v>0</v>
      </c>
      <c r="L242" s="5">
        <f t="shared" si="105"/>
        <v>0</v>
      </c>
      <c r="M242" s="5">
        <f t="shared" si="105"/>
        <v>0</v>
      </c>
      <c r="N242" s="5">
        <f t="shared" si="105"/>
        <v>0</v>
      </c>
      <c r="O242" s="5">
        <f t="shared" si="105"/>
        <v>0</v>
      </c>
      <c r="P242" s="5">
        <f t="shared" si="105"/>
        <v>0</v>
      </c>
      <c r="Q242" s="5">
        <f t="shared" si="105"/>
        <v>0</v>
      </c>
      <c r="R242" s="5">
        <f t="shared" si="105"/>
        <v>0</v>
      </c>
      <c r="S242" s="5">
        <f t="shared" si="104"/>
        <v>0</v>
      </c>
      <c r="T242" s="5">
        <f t="shared" si="104"/>
        <v>0</v>
      </c>
      <c r="U242" s="5">
        <f t="shared" si="104"/>
        <v>0</v>
      </c>
      <c r="V242" s="2"/>
    </row>
    <row r="243" spans="1:22" ht="15.75" outlineLevel="1">
      <c r="A243" s="26" t="s">
        <v>100</v>
      </c>
      <c r="B243" s="4"/>
      <c r="C243" s="4"/>
      <c r="D243" s="5">
        <f t="shared" ref="D243:U243" si="106">D154+D197</f>
        <v>0</v>
      </c>
      <c r="E243" s="5">
        <f t="shared" si="106"/>
        <v>0</v>
      </c>
      <c r="F243" s="5">
        <f t="shared" si="106"/>
        <v>0</v>
      </c>
      <c r="G243" s="5">
        <f t="shared" si="106"/>
        <v>0</v>
      </c>
      <c r="H243" s="5">
        <f t="shared" si="106"/>
        <v>0</v>
      </c>
      <c r="I243" s="5">
        <f t="shared" si="106"/>
        <v>0</v>
      </c>
      <c r="J243" s="5">
        <f t="shared" si="106"/>
        <v>0</v>
      </c>
      <c r="K243" s="5">
        <f t="shared" si="106"/>
        <v>0</v>
      </c>
      <c r="L243" s="5">
        <f t="shared" si="106"/>
        <v>0</v>
      </c>
      <c r="M243" s="5">
        <f t="shared" si="106"/>
        <v>0</v>
      </c>
      <c r="N243" s="5">
        <f t="shared" si="106"/>
        <v>0</v>
      </c>
      <c r="O243" s="5">
        <f t="shared" si="106"/>
        <v>0</v>
      </c>
      <c r="P243" s="5">
        <f t="shared" si="106"/>
        <v>0</v>
      </c>
      <c r="Q243" s="5">
        <f t="shared" si="106"/>
        <v>0</v>
      </c>
      <c r="R243" s="5">
        <f t="shared" si="106"/>
        <v>0</v>
      </c>
      <c r="S243" s="5">
        <f t="shared" si="106"/>
        <v>0</v>
      </c>
      <c r="T243" s="5">
        <f t="shared" si="106"/>
        <v>0</v>
      </c>
      <c r="U243" s="5">
        <f t="shared" si="106"/>
        <v>0</v>
      </c>
      <c r="V243" s="2"/>
    </row>
    <row r="244" spans="1:22" ht="15.75" outlineLevel="1">
      <c r="A244" s="26" t="s">
        <v>102</v>
      </c>
      <c r="B244" s="4"/>
      <c r="C244" s="4"/>
      <c r="D244" s="5">
        <f t="shared" ref="D244:U244" si="107">D155</f>
        <v>0</v>
      </c>
      <c r="E244" s="5">
        <f t="shared" si="107"/>
        <v>0</v>
      </c>
      <c r="F244" s="5">
        <f t="shared" si="107"/>
        <v>0</v>
      </c>
      <c r="G244" s="5">
        <f t="shared" si="107"/>
        <v>0</v>
      </c>
      <c r="H244" s="5">
        <f t="shared" si="107"/>
        <v>0</v>
      </c>
      <c r="I244" s="5">
        <f t="shared" si="107"/>
        <v>0</v>
      </c>
      <c r="J244" s="5">
        <f t="shared" si="107"/>
        <v>0</v>
      </c>
      <c r="K244" s="5">
        <f t="shared" si="107"/>
        <v>0</v>
      </c>
      <c r="L244" s="5">
        <f t="shared" si="107"/>
        <v>0</v>
      </c>
      <c r="M244" s="5">
        <f t="shared" si="107"/>
        <v>0</v>
      </c>
      <c r="N244" s="5">
        <f t="shared" si="107"/>
        <v>0</v>
      </c>
      <c r="O244" s="5">
        <f t="shared" si="107"/>
        <v>0</v>
      </c>
      <c r="P244" s="5">
        <f t="shared" si="107"/>
        <v>0</v>
      </c>
      <c r="Q244" s="5">
        <f t="shared" si="107"/>
        <v>0</v>
      </c>
      <c r="R244" s="5">
        <f t="shared" si="107"/>
        <v>0</v>
      </c>
      <c r="S244" s="5">
        <f t="shared" si="107"/>
        <v>0</v>
      </c>
      <c r="T244" s="5">
        <f t="shared" si="107"/>
        <v>0</v>
      </c>
      <c r="U244" s="5">
        <f t="shared" si="107"/>
        <v>0</v>
      </c>
      <c r="V244" s="2"/>
    </row>
    <row r="245" spans="1:22" ht="15.75" outlineLevel="1">
      <c r="A245" s="26" t="s">
        <v>104</v>
      </c>
      <c r="B245" s="4"/>
      <c r="C245" s="4"/>
      <c r="D245" s="5">
        <f t="shared" ref="D245:U245" si="108">D156</f>
        <v>0</v>
      </c>
      <c r="E245" s="5">
        <f t="shared" si="108"/>
        <v>0</v>
      </c>
      <c r="F245" s="5">
        <f t="shared" si="108"/>
        <v>0</v>
      </c>
      <c r="G245" s="5">
        <f t="shared" si="108"/>
        <v>0</v>
      </c>
      <c r="H245" s="5">
        <f t="shared" si="108"/>
        <v>0</v>
      </c>
      <c r="I245" s="5">
        <f t="shared" si="108"/>
        <v>0</v>
      </c>
      <c r="J245" s="5">
        <f t="shared" si="108"/>
        <v>0</v>
      </c>
      <c r="K245" s="5">
        <f t="shared" si="108"/>
        <v>0</v>
      </c>
      <c r="L245" s="5">
        <f t="shared" si="108"/>
        <v>0</v>
      </c>
      <c r="M245" s="5">
        <f t="shared" si="108"/>
        <v>0</v>
      </c>
      <c r="N245" s="5">
        <f t="shared" si="108"/>
        <v>0</v>
      </c>
      <c r="O245" s="5">
        <f t="shared" si="108"/>
        <v>0</v>
      </c>
      <c r="P245" s="5">
        <f t="shared" si="108"/>
        <v>0</v>
      </c>
      <c r="Q245" s="5">
        <f t="shared" si="108"/>
        <v>0</v>
      </c>
      <c r="R245" s="5">
        <f t="shared" si="108"/>
        <v>0</v>
      </c>
      <c r="S245" s="5">
        <f t="shared" si="108"/>
        <v>0</v>
      </c>
      <c r="T245" s="5">
        <f t="shared" si="108"/>
        <v>0</v>
      </c>
      <c r="U245" s="5">
        <f t="shared" si="108"/>
        <v>0</v>
      </c>
      <c r="V245" s="2"/>
    </row>
    <row r="246" spans="1:22" ht="15.75" outlineLevel="1">
      <c r="A246" s="26" t="s">
        <v>106</v>
      </c>
      <c r="B246" s="4"/>
      <c r="C246" s="4"/>
      <c r="D246" s="5">
        <f t="shared" ref="D246:U246" si="109">D157</f>
        <v>0</v>
      </c>
      <c r="E246" s="5">
        <f t="shared" si="109"/>
        <v>0</v>
      </c>
      <c r="F246" s="5">
        <f t="shared" si="109"/>
        <v>0</v>
      </c>
      <c r="G246" s="5">
        <f t="shared" si="109"/>
        <v>0</v>
      </c>
      <c r="H246" s="5">
        <f t="shared" si="109"/>
        <v>0</v>
      </c>
      <c r="I246" s="5">
        <f t="shared" si="109"/>
        <v>0</v>
      </c>
      <c r="J246" s="5">
        <f t="shared" si="109"/>
        <v>0</v>
      </c>
      <c r="K246" s="5">
        <f t="shared" si="109"/>
        <v>0</v>
      </c>
      <c r="L246" s="5">
        <f t="shared" si="109"/>
        <v>0</v>
      </c>
      <c r="M246" s="5">
        <f t="shared" si="109"/>
        <v>0</v>
      </c>
      <c r="N246" s="5">
        <f t="shared" si="109"/>
        <v>0</v>
      </c>
      <c r="O246" s="5">
        <f t="shared" si="109"/>
        <v>0</v>
      </c>
      <c r="P246" s="5">
        <f t="shared" si="109"/>
        <v>0</v>
      </c>
      <c r="Q246" s="5">
        <f t="shared" si="109"/>
        <v>0</v>
      </c>
      <c r="R246" s="5">
        <f t="shared" si="109"/>
        <v>0</v>
      </c>
      <c r="S246" s="5">
        <f t="shared" si="109"/>
        <v>0</v>
      </c>
      <c r="T246" s="5">
        <f t="shared" si="109"/>
        <v>0</v>
      </c>
      <c r="U246" s="5">
        <f t="shared" si="109"/>
        <v>0</v>
      </c>
      <c r="V246" s="2"/>
    </row>
    <row r="247" spans="1:22" ht="15.75" outlineLevel="1">
      <c r="A247" s="26" t="s">
        <v>108</v>
      </c>
      <c r="B247" s="4"/>
      <c r="C247" s="4"/>
      <c r="D247" s="5">
        <f t="shared" ref="D247" si="110">D158+D201+D210+D202</f>
        <v>0</v>
      </c>
      <c r="E247" s="5">
        <f>E158+E201+E210+E202</f>
        <v>0</v>
      </c>
      <c r="F247" s="5">
        <f t="shared" ref="F247:U247" si="111">F158+F201+F210+F202</f>
        <v>0</v>
      </c>
      <c r="G247" s="5">
        <f t="shared" si="111"/>
        <v>0</v>
      </c>
      <c r="H247" s="5">
        <f t="shared" si="111"/>
        <v>0</v>
      </c>
      <c r="I247" s="5">
        <f t="shared" si="111"/>
        <v>0</v>
      </c>
      <c r="J247" s="5">
        <f t="shared" si="111"/>
        <v>0</v>
      </c>
      <c r="K247" s="5">
        <f t="shared" si="111"/>
        <v>0</v>
      </c>
      <c r="L247" s="5">
        <f t="shared" si="111"/>
        <v>0</v>
      </c>
      <c r="M247" s="5">
        <f t="shared" si="111"/>
        <v>0</v>
      </c>
      <c r="N247" s="5">
        <f t="shared" si="111"/>
        <v>0</v>
      </c>
      <c r="O247" s="5">
        <f t="shared" si="111"/>
        <v>0</v>
      </c>
      <c r="P247" s="5">
        <f t="shared" si="111"/>
        <v>0</v>
      </c>
      <c r="Q247" s="5">
        <f t="shared" si="111"/>
        <v>0</v>
      </c>
      <c r="R247" s="5">
        <f t="shared" si="111"/>
        <v>0</v>
      </c>
      <c r="S247" s="5">
        <f t="shared" si="111"/>
        <v>0</v>
      </c>
      <c r="T247" s="5">
        <f t="shared" si="111"/>
        <v>0</v>
      </c>
      <c r="U247" s="5">
        <f t="shared" si="111"/>
        <v>0</v>
      </c>
      <c r="V247" s="2"/>
    </row>
    <row r="248" spans="1:22" ht="15.75" outlineLevel="1">
      <c r="A248" s="26" t="s">
        <v>165</v>
      </c>
      <c r="B248" s="4"/>
      <c r="C248" s="4"/>
      <c r="D248" s="5">
        <f t="shared" ref="D248:U248" si="112">D159</f>
        <v>0</v>
      </c>
      <c r="E248" s="5">
        <f t="shared" si="112"/>
        <v>0</v>
      </c>
      <c r="F248" s="5">
        <f t="shared" si="112"/>
        <v>0</v>
      </c>
      <c r="G248" s="5">
        <f t="shared" si="112"/>
        <v>0</v>
      </c>
      <c r="H248" s="5">
        <f t="shared" si="112"/>
        <v>0</v>
      </c>
      <c r="I248" s="5">
        <f t="shared" si="112"/>
        <v>0</v>
      </c>
      <c r="J248" s="5">
        <f t="shared" si="112"/>
        <v>0</v>
      </c>
      <c r="K248" s="5">
        <f t="shared" si="112"/>
        <v>0</v>
      </c>
      <c r="L248" s="5">
        <f t="shared" si="112"/>
        <v>0</v>
      </c>
      <c r="M248" s="5">
        <f t="shared" si="112"/>
        <v>0</v>
      </c>
      <c r="N248" s="5">
        <f t="shared" si="112"/>
        <v>0</v>
      </c>
      <c r="O248" s="5">
        <f t="shared" si="112"/>
        <v>0</v>
      </c>
      <c r="P248" s="5">
        <f t="shared" si="112"/>
        <v>0</v>
      </c>
      <c r="Q248" s="5">
        <f t="shared" si="112"/>
        <v>0</v>
      </c>
      <c r="R248" s="5">
        <f t="shared" si="112"/>
        <v>0</v>
      </c>
      <c r="S248" s="5">
        <f t="shared" si="112"/>
        <v>0</v>
      </c>
      <c r="T248" s="5">
        <f t="shared" si="112"/>
        <v>0</v>
      </c>
      <c r="U248" s="5">
        <f t="shared" si="112"/>
        <v>0</v>
      </c>
      <c r="V248" s="2"/>
    </row>
    <row r="249" spans="1:22" ht="15.75" outlineLevel="1">
      <c r="A249" s="26" t="s">
        <v>111</v>
      </c>
      <c r="B249" s="4"/>
      <c r="C249" s="4"/>
      <c r="D249" s="5">
        <f t="shared" ref="D249:U249" si="113">D160+D196</f>
        <v>0</v>
      </c>
      <c r="E249" s="5">
        <f t="shared" si="113"/>
        <v>0</v>
      </c>
      <c r="F249" s="5">
        <f t="shared" si="113"/>
        <v>0</v>
      </c>
      <c r="G249" s="5">
        <f t="shared" si="113"/>
        <v>0</v>
      </c>
      <c r="H249" s="5">
        <f t="shared" si="113"/>
        <v>0</v>
      </c>
      <c r="I249" s="5">
        <f t="shared" si="113"/>
        <v>0</v>
      </c>
      <c r="J249" s="5">
        <f t="shared" si="113"/>
        <v>0</v>
      </c>
      <c r="K249" s="5">
        <f t="shared" si="113"/>
        <v>0</v>
      </c>
      <c r="L249" s="5">
        <f t="shared" si="113"/>
        <v>0</v>
      </c>
      <c r="M249" s="5">
        <f t="shared" si="113"/>
        <v>0</v>
      </c>
      <c r="N249" s="5">
        <f t="shared" si="113"/>
        <v>0</v>
      </c>
      <c r="O249" s="5">
        <f t="shared" si="113"/>
        <v>0</v>
      </c>
      <c r="P249" s="5">
        <f t="shared" si="113"/>
        <v>0</v>
      </c>
      <c r="Q249" s="5">
        <f t="shared" si="113"/>
        <v>0</v>
      </c>
      <c r="R249" s="5">
        <f t="shared" si="113"/>
        <v>0</v>
      </c>
      <c r="S249" s="5">
        <f t="shared" si="113"/>
        <v>0</v>
      </c>
      <c r="T249" s="5">
        <f t="shared" si="113"/>
        <v>0</v>
      </c>
      <c r="U249" s="5">
        <f t="shared" si="113"/>
        <v>0</v>
      </c>
      <c r="V249" s="2"/>
    </row>
    <row r="250" spans="1:22" ht="15.75" outlineLevel="1">
      <c r="A250" s="26" t="s">
        <v>113</v>
      </c>
      <c r="B250" s="4"/>
      <c r="C250" s="4"/>
      <c r="D250" s="5">
        <f t="shared" ref="D250:U250" si="114">D161</f>
        <v>0</v>
      </c>
      <c r="E250" s="5">
        <f t="shared" si="114"/>
        <v>0</v>
      </c>
      <c r="F250" s="5">
        <f t="shared" si="114"/>
        <v>0</v>
      </c>
      <c r="G250" s="5">
        <f t="shared" si="114"/>
        <v>0</v>
      </c>
      <c r="H250" s="5">
        <f t="shared" si="114"/>
        <v>0</v>
      </c>
      <c r="I250" s="5">
        <f t="shared" si="114"/>
        <v>0</v>
      </c>
      <c r="J250" s="5">
        <f t="shared" si="114"/>
        <v>0</v>
      </c>
      <c r="K250" s="5">
        <f t="shared" si="114"/>
        <v>0</v>
      </c>
      <c r="L250" s="5">
        <f t="shared" si="114"/>
        <v>0</v>
      </c>
      <c r="M250" s="5">
        <f t="shared" si="114"/>
        <v>0</v>
      </c>
      <c r="N250" s="5">
        <f t="shared" si="114"/>
        <v>0</v>
      </c>
      <c r="O250" s="5">
        <f t="shared" si="114"/>
        <v>0</v>
      </c>
      <c r="P250" s="5">
        <f t="shared" si="114"/>
        <v>0</v>
      </c>
      <c r="Q250" s="5">
        <f t="shared" si="114"/>
        <v>0</v>
      </c>
      <c r="R250" s="5">
        <f t="shared" si="114"/>
        <v>0</v>
      </c>
      <c r="S250" s="5">
        <f t="shared" si="114"/>
        <v>0</v>
      </c>
      <c r="T250" s="5">
        <f t="shared" si="114"/>
        <v>0</v>
      </c>
      <c r="U250" s="5">
        <f t="shared" si="114"/>
        <v>0</v>
      </c>
      <c r="V250" s="2"/>
    </row>
    <row r="251" spans="1:22" ht="15.75" outlineLevel="1">
      <c r="A251" s="26" t="s">
        <v>21</v>
      </c>
      <c r="B251" s="4"/>
      <c r="C251" s="4"/>
      <c r="D251" s="5">
        <f t="shared" ref="D251:U251" si="115">D162</f>
        <v>0</v>
      </c>
      <c r="E251" s="5">
        <f t="shared" si="115"/>
        <v>0</v>
      </c>
      <c r="F251" s="5">
        <f t="shared" si="115"/>
        <v>0</v>
      </c>
      <c r="G251" s="5">
        <f t="shared" si="115"/>
        <v>0</v>
      </c>
      <c r="H251" s="5">
        <f t="shared" si="115"/>
        <v>0</v>
      </c>
      <c r="I251" s="5">
        <f t="shared" si="115"/>
        <v>0</v>
      </c>
      <c r="J251" s="5">
        <f t="shared" si="115"/>
        <v>0</v>
      </c>
      <c r="K251" s="5">
        <f t="shared" si="115"/>
        <v>0</v>
      </c>
      <c r="L251" s="5">
        <f t="shared" si="115"/>
        <v>0</v>
      </c>
      <c r="M251" s="5">
        <f t="shared" si="115"/>
        <v>0</v>
      </c>
      <c r="N251" s="5">
        <f t="shared" si="115"/>
        <v>0</v>
      </c>
      <c r="O251" s="5">
        <f t="shared" si="115"/>
        <v>0</v>
      </c>
      <c r="P251" s="5">
        <f t="shared" si="115"/>
        <v>0</v>
      </c>
      <c r="Q251" s="5">
        <f t="shared" si="115"/>
        <v>0</v>
      </c>
      <c r="R251" s="5">
        <f t="shared" si="115"/>
        <v>0</v>
      </c>
      <c r="S251" s="5">
        <f t="shared" si="115"/>
        <v>0</v>
      </c>
      <c r="T251" s="5">
        <f t="shared" si="115"/>
        <v>0</v>
      </c>
      <c r="U251" s="5">
        <f t="shared" si="115"/>
        <v>0</v>
      </c>
      <c r="V251" s="2"/>
    </row>
    <row r="252" spans="1:22" ht="15.75" outlineLevel="1">
      <c r="A252" s="26" t="s">
        <v>27</v>
      </c>
      <c r="B252" s="4"/>
      <c r="C252" s="4"/>
      <c r="D252" s="10">
        <f t="shared" ref="D252" si="116">D163+D193+D207</f>
        <v>0</v>
      </c>
      <c r="E252" s="10">
        <f>E163+E193+E207</f>
        <v>0</v>
      </c>
      <c r="F252" s="10">
        <f t="shared" ref="F252:U252" si="117">F163+F193+F207</f>
        <v>0</v>
      </c>
      <c r="G252" s="10">
        <f t="shared" si="117"/>
        <v>0</v>
      </c>
      <c r="H252" s="10">
        <f t="shared" si="117"/>
        <v>0</v>
      </c>
      <c r="I252" s="10">
        <f t="shared" si="117"/>
        <v>0</v>
      </c>
      <c r="J252" s="10">
        <f t="shared" si="117"/>
        <v>0</v>
      </c>
      <c r="K252" s="10">
        <f t="shared" si="117"/>
        <v>0</v>
      </c>
      <c r="L252" s="10">
        <f t="shared" si="117"/>
        <v>0</v>
      </c>
      <c r="M252" s="10">
        <f t="shared" si="117"/>
        <v>0</v>
      </c>
      <c r="N252" s="10">
        <f t="shared" si="117"/>
        <v>0</v>
      </c>
      <c r="O252" s="10">
        <f t="shared" si="117"/>
        <v>0</v>
      </c>
      <c r="P252" s="10">
        <f t="shared" si="117"/>
        <v>0</v>
      </c>
      <c r="Q252" s="10">
        <f t="shared" si="117"/>
        <v>0</v>
      </c>
      <c r="R252" s="10">
        <f t="shared" si="117"/>
        <v>0</v>
      </c>
      <c r="S252" s="10">
        <f t="shared" si="117"/>
        <v>0</v>
      </c>
      <c r="T252" s="10">
        <f t="shared" si="117"/>
        <v>0</v>
      </c>
      <c r="U252" s="10">
        <f t="shared" si="117"/>
        <v>0</v>
      </c>
      <c r="V252" s="2"/>
    </row>
    <row r="253" spans="1:22" ht="15.75" outlineLevel="1">
      <c r="A253" s="4"/>
      <c r="B253" s="4"/>
      <c r="C253" s="6"/>
      <c r="D253" s="6"/>
      <c r="E253" s="6"/>
      <c r="F253" s="6"/>
      <c r="G253" s="6"/>
      <c r="H253" s="6"/>
      <c r="I253" s="6"/>
      <c r="J253" s="6"/>
      <c r="K253" s="6"/>
      <c r="L253" s="6"/>
      <c r="M253" s="6"/>
      <c r="N253" s="6"/>
      <c r="O253" s="6"/>
      <c r="P253" s="6"/>
      <c r="Q253" s="6"/>
      <c r="R253" s="6"/>
      <c r="S253" s="6"/>
      <c r="T253" s="6"/>
      <c r="U253" s="6"/>
      <c r="V253" s="2"/>
    </row>
    <row r="254" spans="1:22" ht="16.5" outlineLevel="1" thickBot="1">
      <c r="A254" s="65" t="s">
        <v>115</v>
      </c>
      <c r="B254" s="157"/>
      <c r="C254" s="64"/>
      <c r="D254" s="46">
        <f>SUM(D236:D252)</f>
        <v>0</v>
      </c>
      <c r="E254" s="46">
        <f>SUM(E236:E252)</f>
        <v>0</v>
      </c>
      <c r="F254" s="46">
        <f t="shared" ref="F254:U254" si="118">SUM(F236:F252)</f>
        <v>0</v>
      </c>
      <c r="G254" s="46">
        <f t="shared" si="118"/>
        <v>0</v>
      </c>
      <c r="H254" s="46">
        <f t="shared" si="118"/>
        <v>0</v>
      </c>
      <c r="I254" s="46">
        <f t="shared" si="118"/>
        <v>0</v>
      </c>
      <c r="J254" s="46">
        <f t="shared" si="118"/>
        <v>0</v>
      </c>
      <c r="K254" s="46">
        <f t="shared" si="118"/>
        <v>0</v>
      </c>
      <c r="L254" s="46">
        <f t="shared" si="118"/>
        <v>0</v>
      </c>
      <c r="M254" s="46">
        <f t="shared" si="118"/>
        <v>0</v>
      </c>
      <c r="N254" s="46">
        <f t="shared" si="118"/>
        <v>0</v>
      </c>
      <c r="O254" s="46">
        <f t="shared" si="118"/>
        <v>0</v>
      </c>
      <c r="P254" s="46">
        <f t="shared" si="118"/>
        <v>0</v>
      </c>
      <c r="Q254" s="46">
        <f t="shared" si="118"/>
        <v>0</v>
      </c>
      <c r="R254" s="46">
        <f t="shared" si="118"/>
        <v>0</v>
      </c>
      <c r="S254" s="46">
        <f t="shared" si="118"/>
        <v>0</v>
      </c>
      <c r="T254" s="46">
        <f t="shared" si="118"/>
        <v>0</v>
      </c>
      <c r="U254" s="46">
        <f t="shared" si="118"/>
        <v>0</v>
      </c>
    </row>
    <row r="255" spans="1:22" ht="16.5" outlineLevel="1" thickTop="1">
      <c r="A255" s="158"/>
      <c r="B255" s="4"/>
      <c r="C255" s="4"/>
      <c r="D255" s="6"/>
      <c r="E255" s="6"/>
      <c r="F255" s="6"/>
      <c r="G255" s="6"/>
      <c r="H255" s="6"/>
      <c r="I255" s="6"/>
      <c r="J255" s="6"/>
      <c r="K255" s="6"/>
      <c r="L255" s="6"/>
      <c r="M255" s="6"/>
      <c r="N255" s="6"/>
      <c r="O255" s="6"/>
      <c r="P255" s="6"/>
      <c r="Q255" s="6"/>
      <c r="R255" s="6"/>
      <c r="S255" s="6"/>
      <c r="T255" s="6"/>
      <c r="U255" s="6"/>
      <c r="V255" s="2"/>
    </row>
    <row r="256" spans="1:22" ht="15.75" customHeight="1" outlineLevel="1">
      <c r="A256" s="145" t="s">
        <v>116</v>
      </c>
      <c r="B256" s="146"/>
      <c r="C256" s="38"/>
      <c r="D256" s="34">
        <f>D233+D254</f>
        <v>0</v>
      </c>
      <c r="E256" s="34">
        <f>E233+E254</f>
        <v>0</v>
      </c>
      <c r="F256" s="34">
        <f t="shared" ref="F256:U256" si="119">F233+F254</f>
        <v>0</v>
      </c>
      <c r="G256" s="34">
        <f t="shared" si="119"/>
        <v>0</v>
      </c>
      <c r="H256" s="34">
        <f t="shared" si="119"/>
        <v>0</v>
      </c>
      <c r="I256" s="34">
        <f t="shared" si="119"/>
        <v>0</v>
      </c>
      <c r="J256" s="34">
        <f t="shared" si="119"/>
        <v>0</v>
      </c>
      <c r="K256" s="34">
        <f t="shared" si="119"/>
        <v>0</v>
      </c>
      <c r="L256" s="34">
        <f t="shared" si="119"/>
        <v>0</v>
      </c>
      <c r="M256" s="34">
        <f t="shared" si="119"/>
        <v>0</v>
      </c>
      <c r="N256" s="34">
        <f t="shared" si="119"/>
        <v>0</v>
      </c>
      <c r="O256" s="34">
        <f t="shared" si="119"/>
        <v>0</v>
      </c>
      <c r="P256" s="34">
        <f t="shared" si="119"/>
        <v>0</v>
      </c>
      <c r="Q256" s="34">
        <f t="shared" si="119"/>
        <v>0</v>
      </c>
      <c r="R256" s="34">
        <f t="shared" si="119"/>
        <v>0</v>
      </c>
      <c r="S256" s="34">
        <f t="shared" si="119"/>
        <v>0</v>
      </c>
      <c r="T256" s="34">
        <f t="shared" si="119"/>
        <v>0</v>
      </c>
      <c r="U256" s="34">
        <f t="shared" si="119"/>
        <v>0</v>
      </c>
      <c r="V256" s="2"/>
    </row>
    <row r="257" spans="1:25" ht="15.75" outlineLevel="1">
      <c r="A257" s="9" t="s">
        <v>74</v>
      </c>
      <c r="B257" s="9"/>
      <c r="C257" s="9"/>
      <c r="D257" s="58"/>
      <c r="E257" s="58"/>
      <c r="F257" s="58"/>
      <c r="G257" s="58"/>
      <c r="H257" s="58"/>
      <c r="I257" s="58"/>
      <c r="J257" s="58"/>
      <c r="K257" s="58"/>
      <c r="L257" s="58"/>
      <c r="M257" s="58"/>
      <c r="N257" s="58"/>
      <c r="O257" s="58"/>
      <c r="P257" s="58"/>
      <c r="Q257" s="58"/>
      <c r="R257" s="58"/>
      <c r="S257" s="58"/>
      <c r="T257" s="58"/>
      <c r="U257" s="58"/>
      <c r="V257" s="2"/>
    </row>
    <row r="258" spans="1:25" ht="15.75" outlineLevel="1">
      <c r="A258" s="4" t="s">
        <v>77</v>
      </c>
      <c r="B258" s="4"/>
      <c r="C258" s="4"/>
      <c r="D258" s="5">
        <f t="shared" ref="D258:U258" si="120">D169</f>
        <v>0</v>
      </c>
      <c r="E258" s="5">
        <f t="shared" si="120"/>
        <v>0</v>
      </c>
      <c r="F258" s="5">
        <f t="shared" si="120"/>
        <v>0</v>
      </c>
      <c r="G258" s="5">
        <f t="shared" si="120"/>
        <v>0</v>
      </c>
      <c r="H258" s="5">
        <f t="shared" si="120"/>
        <v>0</v>
      </c>
      <c r="I258" s="5">
        <f t="shared" si="120"/>
        <v>0</v>
      </c>
      <c r="J258" s="5">
        <f t="shared" si="120"/>
        <v>0</v>
      </c>
      <c r="K258" s="5">
        <f t="shared" si="120"/>
        <v>0</v>
      </c>
      <c r="L258" s="5">
        <f t="shared" si="120"/>
        <v>0</v>
      </c>
      <c r="M258" s="5">
        <f t="shared" si="120"/>
        <v>0</v>
      </c>
      <c r="N258" s="5">
        <f t="shared" si="120"/>
        <v>0</v>
      </c>
      <c r="O258" s="5">
        <f t="shared" si="120"/>
        <v>0</v>
      </c>
      <c r="P258" s="5">
        <f t="shared" si="120"/>
        <v>0</v>
      </c>
      <c r="Q258" s="5">
        <f t="shared" si="120"/>
        <v>0</v>
      </c>
      <c r="R258" s="5">
        <f t="shared" si="120"/>
        <v>0</v>
      </c>
      <c r="S258" s="5">
        <f t="shared" si="120"/>
        <v>0</v>
      </c>
      <c r="T258" s="5">
        <f t="shared" si="120"/>
        <v>0</v>
      </c>
      <c r="U258" s="5">
        <f t="shared" si="120"/>
        <v>0</v>
      </c>
      <c r="V258" s="2"/>
    </row>
    <row r="259" spans="1:25" ht="15.75" outlineLevel="1">
      <c r="A259" s="4" t="s">
        <v>76</v>
      </c>
      <c r="B259" s="4"/>
      <c r="C259" s="4"/>
      <c r="D259" s="5">
        <f>D170</f>
        <v>0</v>
      </c>
      <c r="E259" s="5">
        <f>E170</f>
        <v>0</v>
      </c>
      <c r="F259" s="5">
        <f t="shared" ref="F259:Y259" si="121">F170</f>
        <v>0</v>
      </c>
      <c r="G259" s="5">
        <f t="shared" si="121"/>
        <v>0</v>
      </c>
      <c r="H259" s="5">
        <f>H170</f>
        <v>0</v>
      </c>
      <c r="I259" s="5">
        <f t="shared" si="121"/>
        <v>0</v>
      </c>
      <c r="J259" s="5">
        <f t="shared" si="121"/>
        <v>0</v>
      </c>
      <c r="K259" s="5">
        <f t="shared" si="121"/>
        <v>0</v>
      </c>
      <c r="L259" s="5">
        <f t="shared" si="121"/>
        <v>0</v>
      </c>
      <c r="M259" s="5">
        <f t="shared" si="121"/>
        <v>0</v>
      </c>
      <c r="N259" s="5">
        <f t="shared" si="121"/>
        <v>0</v>
      </c>
      <c r="O259" s="5">
        <f t="shared" si="121"/>
        <v>0</v>
      </c>
      <c r="P259" s="5">
        <f t="shared" si="121"/>
        <v>0</v>
      </c>
      <c r="Q259" s="5">
        <f t="shared" si="121"/>
        <v>0</v>
      </c>
      <c r="R259" s="5">
        <f t="shared" si="121"/>
        <v>0</v>
      </c>
      <c r="S259" s="5">
        <f t="shared" si="121"/>
        <v>0</v>
      </c>
      <c r="T259" s="5">
        <f t="shared" si="121"/>
        <v>0</v>
      </c>
      <c r="U259" s="5">
        <f t="shared" si="121"/>
        <v>0</v>
      </c>
      <c r="V259" s="2">
        <f t="shared" si="121"/>
        <v>0</v>
      </c>
      <c r="W259" s="1">
        <f t="shared" si="121"/>
        <v>0</v>
      </c>
      <c r="X259" s="1">
        <f t="shared" si="121"/>
        <v>0</v>
      </c>
      <c r="Y259" s="1">
        <f t="shared" si="121"/>
        <v>0</v>
      </c>
    </row>
    <row r="260" spans="1:25" ht="15.75" outlineLevel="1">
      <c r="A260" s="4" t="s">
        <v>118</v>
      </c>
      <c r="B260" s="4"/>
      <c r="C260" s="4"/>
      <c r="D260" s="5">
        <f t="shared" ref="D260:U260" si="122">D171+D199</f>
        <v>0</v>
      </c>
      <c r="E260" s="5">
        <f t="shared" si="122"/>
        <v>0</v>
      </c>
      <c r="F260" s="5">
        <f t="shared" si="122"/>
        <v>0</v>
      </c>
      <c r="G260" s="5">
        <f>G171+G199</f>
        <v>0</v>
      </c>
      <c r="H260" s="5">
        <f t="shared" si="122"/>
        <v>0</v>
      </c>
      <c r="I260" s="5">
        <f t="shared" si="122"/>
        <v>0</v>
      </c>
      <c r="J260" s="5">
        <f t="shared" si="122"/>
        <v>0</v>
      </c>
      <c r="K260" s="5">
        <f t="shared" si="122"/>
        <v>0</v>
      </c>
      <c r="L260" s="5">
        <f t="shared" si="122"/>
        <v>0</v>
      </c>
      <c r="M260" s="5">
        <f t="shared" si="122"/>
        <v>0</v>
      </c>
      <c r="N260" s="5">
        <f t="shared" si="122"/>
        <v>0</v>
      </c>
      <c r="O260" s="5">
        <f t="shared" si="122"/>
        <v>0</v>
      </c>
      <c r="P260" s="5">
        <f t="shared" si="122"/>
        <v>0</v>
      </c>
      <c r="Q260" s="5">
        <f t="shared" si="122"/>
        <v>0</v>
      </c>
      <c r="R260" s="5">
        <f t="shared" si="122"/>
        <v>0</v>
      </c>
      <c r="S260" s="5">
        <f t="shared" si="122"/>
        <v>0</v>
      </c>
      <c r="T260" s="5">
        <f t="shared" si="122"/>
        <v>0</v>
      </c>
      <c r="U260" s="5">
        <f t="shared" si="122"/>
        <v>0</v>
      </c>
      <c r="V260" s="2"/>
    </row>
    <row r="261" spans="1:25" ht="15.75" outlineLevel="1">
      <c r="A261" s="4" t="s">
        <v>119</v>
      </c>
      <c r="B261" s="4"/>
      <c r="C261" s="4"/>
      <c r="D261" s="10">
        <f t="shared" ref="D261:U261" si="123">D172+D200+D198</f>
        <v>0</v>
      </c>
      <c r="E261" s="10">
        <f t="shared" si="123"/>
        <v>0</v>
      </c>
      <c r="F261" s="10">
        <f t="shared" si="123"/>
        <v>0</v>
      </c>
      <c r="G261" s="10">
        <f t="shared" si="123"/>
        <v>0</v>
      </c>
      <c r="H261" s="10">
        <f t="shared" si="123"/>
        <v>0</v>
      </c>
      <c r="I261" s="10">
        <f t="shared" si="123"/>
        <v>0</v>
      </c>
      <c r="J261" s="10">
        <f t="shared" si="123"/>
        <v>0</v>
      </c>
      <c r="K261" s="10">
        <f t="shared" si="123"/>
        <v>0</v>
      </c>
      <c r="L261" s="10">
        <f t="shared" si="123"/>
        <v>0</v>
      </c>
      <c r="M261" s="10">
        <f t="shared" si="123"/>
        <v>0</v>
      </c>
      <c r="N261" s="10">
        <f t="shared" si="123"/>
        <v>0</v>
      </c>
      <c r="O261" s="10">
        <f t="shared" si="123"/>
        <v>0</v>
      </c>
      <c r="P261" s="10">
        <f t="shared" si="123"/>
        <v>0</v>
      </c>
      <c r="Q261" s="10">
        <f t="shared" si="123"/>
        <v>0</v>
      </c>
      <c r="R261" s="10">
        <f t="shared" si="123"/>
        <v>0</v>
      </c>
      <c r="S261" s="10">
        <f t="shared" si="123"/>
        <v>0</v>
      </c>
      <c r="T261" s="10">
        <f t="shared" si="123"/>
        <v>0</v>
      </c>
      <c r="U261" s="10">
        <f t="shared" si="123"/>
        <v>0</v>
      </c>
      <c r="V261" s="2"/>
    </row>
    <row r="262" spans="1:25" ht="15.75" outlineLevel="1">
      <c r="A262" s="4"/>
      <c r="B262" s="4"/>
      <c r="C262" s="4"/>
      <c r="D262" s="6"/>
      <c r="E262" s="6"/>
      <c r="F262" s="6"/>
      <c r="G262" s="6"/>
      <c r="H262" s="163"/>
      <c r="I262" s="163"/>
      <c r="J262" s="163"/>
      <c r="K262" s="163"/>
      <c r="L262" s="163"/>
      <c r="M262" s="163"/>
      <c r="N262" s="163"/>
      <c r="O262" s="163"/>
      <c r="P262" s="163"/>
      <c r="Q262" s="163"/>
      <c r="R262" s="163"/>
      <c r="S262" s="163"/>
      <c r="T262" s="163"/>
      <c r="U262" s="4"/>
      <c r="V262" s="2"/>
    </row>
    <row r="263" spans="1:25" ht="16.5" outlineLevel="1" thickBot="1">
      <c r="A263" s="65" t="s">
        <v>120</v>
      </c>
      <c r="B263" s="157"/>
      <c r="C263" s="64"/>
      <c r="D263" s="46">
        <f t="shared" ref="D263:U263" si="124">SUM(D258:D261)</f>
        <v>0</v>
      </c>
      <c r="E263" s="46">
        <f t="shared" si="124"/>
        <v>0</v>
      </c>
      <c r="F263" s="46">
        <f t="shared" si="124"/>
        <v>0</v>
      </c>
      <c r="G263" s="46">
        <f t="shared" si="124"/>
        <v>0</v>
      </c>
      <c r="H263" s="46">
        <f t="shared" si="124"/>
        <v>0</v>
      </c>
      <c r="I263" s="46">
        <f t="shared" si="124"/>
        <v>0</v>
      </c>
      <c r="J263" s="46">
        <f t="shared" si="124"/>
        <v>0</v>
      </c>
      <c r="K263" s="46">
        <f t="shared" si="124"/>
        <v>0</v>
      </c>
      <c r="L263" s="46">
        <f t="shared" si="124"/>
        <v>0</v>
      </c>
      <c r="M263" s="46">
        <f t="shared" si="124"/>
        <v>0</v>
      </c>
      <c r="N263" s="46">
        <f t="shared" si="124"/>
        <v>0</v>
      </c>
      <c r="O263" s="46">
        <f t="shared" si="124"/>
        <v>0</v>
      </c>
      <c r="P263" s="46">
        <f t="shared" si="124"/>
        <v>0</v>
      </c>
      <c r="Q263" s="46">
        <f t="shared" si="124"/>
        <v>0</v>
      </c>
      <c r="R263" s="46">
        <f t="shared" si="124"/>
        <v>0</v>
      </c>
      <c r="S263" s="46">
        <f t="shared" si="124"/>
        <v>0</v>
      </c>
      <c r="T263" s="46">
        <f t="shared" si="124"/>
        <v>0</v>
      </c>
      <c r="U263" s="46">
        <f t="shared" si="124"/>
        <v>0</v>
      </c>
    </row>
    <row r="264" spans="1:25" ht="16.5" outlineLevel="1" thickTop="1">
      <c r="A264" s="68"/>
      <c r="B264" s="164"/>
      <c r="C264" s="69"/>
      <c r="D264" s="13"/>
      <c r="E264" s="13"/>
      <c r="F264" s="13"/>
      <c r="G264" s="13"/>
      <c r="H264" s="13"/>
      <c r="I264" s="13"/>
      <c r="J264" s="13"/>
      <c r="K264" s="13"/>
      <c r="L264" s="13"/>
      <c r="M264" s="13"/>
      <c r="N264" s="13"/>
      <c r="O264" s="13"/>
      <c r="P264" s="13"/>
      <c r="Q264" s="13"/>
      <c r="R264" s="13"/>
      <c r="S264" s="13"/>
      <c r="T264" s="13"/>
      <c r="U264" s="13"/>
    </row>
    <row r="265" spans="1:25" ht="16.5" outlineLevel="1" thickBot="1">
      <c r="A265" s="65" t="s">
        <v>121</v>
      </c>
      <c r="B265" s="157"/>
      <c r="C265" s="64"/>
      <c r="D265" s="46">
        <f t="shared" ref="D265:U265" si="125">D176+D206</f>
        <v>0</v>
      </c>
      <c r="E265" s="46">
        <f t="shared" si="125"/>
        <v>0</v>
      </c>
      <c r="F265" s="46">
        <f t="shared" si="125"/>
        <v>0</v>
      </c>
      <c r="G265" s="46">
        <f t="shared" si="125"/>
        <v>0</v>
      </c>
      <c r="H265" s="46">
        <f t="shared" si="125"/>
        <v>0</v>
      </c>
      <c r="I265" s="46">
        <f t="shared" si="125"/>
        <v>0</v>
      </c>
      <c r="J265" s="46">
        <f t="shared" si="125"/>
        <v>0</v>
      </c>
      <c r="K265" s="46">
        <f t="shared" si="125"/>
        <v>0</v>
      </c>
      <c r="L265" s="46">
        <f t="shared" si="125"/>
        <v>0</v>
      </c>
      <c r="M265" s="46">
        <f t="shared" si="125"/>
        <v>0</v>
      </c>
      <c r="N265" s="46">
        <f t="shared" si="125"/>
        <v>0</v>
      </c>
      <c r="O265" s="46">
        <f t="shared" si="125"/>
        <v>0</v>
      </c>
      <c r="P265" s="46">
        <f t="shared" si="125"/>
        <v>0</v>
      </c>
      <c r="Q265" s="46">
        <f t="shared" si="125"/>
        <v>0</v>
      </c>
      <c r="R265" s="46">
        <f t="shared" si="125"/>
        <v>0</v>
      </c>
      <c r="S265" s="46">
        <f t="shared" si="125"/>
        <v>0</v>
      </c>
      <c r="T265" s="46">
        <f t="shared" si="125"/>
        <v>0</v>
      </c>
      <c r="U265" s="46">
        <f t="shared" si="125"/>
        <v>0</v>
      </c>
    </row>
    <row r="266" spans="1:25" ht="16.5" outlineLevel="1" thickTop="1">
      <c r="A266" s="68"/>
      <c r="B266" s="164"/>
      <c r="C266" s="69"/>
      <c r="D266" s="13"/>
      <c r="E266" s="13"/>
      <c r="F266" s="13"/>
      <c r="G266" s="13"/>
      <c r="H266" s="13"/>
      <c r="I266" s="13"/>
      <c r="J266" s="13"/>
      <c r="K266" s="13"/>
      <c r="L266" s="13"/>
      <c r="M266" s="13"/>
      <c r="N266" s="13"/>
      <c r="O266" s="13"/>
      <c r="P266" s="13"/>
      <c r="Q266" s="13"/>
      <c r="R266" s="13"/>
      <c r="S266" s="13"/>
      <c r="T266" s="13"/>
      <c r="U266" s="13"/>
    </row>
    <row r="267" spans="1:25" ht="15.75" outlineLevel="1">
      <c r="A267" s="9" t="s">
        <v>166</v>
      </c>
      <c r="B267" s="9"/>
      <c r="C267" s="9"/>
      <c r="D267" s="58"/>
      <c r="E267" s="58"/>
      <c r="F267" s="58"/>
      <c r="G267" s="58"/>
      <c r="H267" s="58"/>
      <c r="I267" s="58"/>
      <c r="J267" s="58"/>
      <c r="K267" s="58"/>
      <c r="L267" s="58"/>
      <c r="M267" s="58"/>
      <c r="N267" s="58"/>
      <c r="O267" s="58"/>
      <c r="P267" s="58"/>
      <c r="Q267" s="58"/>
      <c r="R267" s="58"/>
      <c r="S267" s="58"/>
      <c r="T267" s="58"/>
      <c r="U267" s="58"/>
    </row>
    <row r="268" spans="1:25" ht="15.75" outlineLevel="1">
      <c r="A268" s="5" t="s">
        <v>143</v>
      </c>
      <c r="B268" s="4"/>
      <c r="C268" s="4"/>
      <c r="D268" s="5">
        <f>D203</f>
        <v>0</v>
      </c>
      <c r="E268" s="5">
        <f t="shared" ref="E268:U268" si="126">E203</f>
        <v>0</v>
      </c>
      <c r="F268" s="5">
        <f t="shared" si="126"/>
        <v>0</v>
      </c>
      <c r="G268" s="5">
        <f t="shared" si="126"/>
        <v>0</v>
      </c>
      <c r="H268" s="5">
        <f t="shared" si="126"/>
        <v>0</v>
      </c>
      <c r="I268" s="5">
        <f t="shared" si="126"/>
        <v>0</v>
      </c>
      <c r="J268" s="5">
        <f t="shared" si="126"/>
        <v>0</v>
      </c>
      <c r="K268" s="5">
        <f t="shared" si="126"/>
        <v>0</v>
      </c>
      <c r="L268" s="5">
        <f t="shared" si="126"/>
        <v>0</v>
      </c>
      <c r="M268" s="5">
        <f t="shared" si="126"/>
        <v>0</v>
      </c>
      <c r="N268" s="5">
        <f t="shared" si="126"/>
        <v>0</v>
      </c>
      <c r="O268" s="5">
        <f t="shared" si="126"/>
        <v>0</v>
      </c>
      <c r="P268" s="5">
        <f t="shared" si="126"/>
        <v>0</v>
      </c>
      <c r="Q268" s="5">
        <f t="shared" si="126"/>
        <v>0</v>
      </c>
      <c r="R268" s="5">
        <f t="shared" si="126"/>
        <v>0</v>
      </c>
      <c r="S268" s="5">
        <f t="shared" si="126"/>
        <v>0</v>
      </c>
      <c r="T268" s="5">
        <f t="shared" si="126"/>
        <v>0</v>
      </c>
      <c r="U268" s="5">
        <f t="shared" si="126"/>
        <v>0</v>
      </c>
      <c r="V268" s="2"/>
    </row>
    <row r="269" spans="1:25" ht="15.75" customHeight="1" outlineLevel="1">
      <c r="A269" s="5" t="s">
        <v>144</v>
      </c>
      <c r="B269" s="4"/>
      <c r="C269" s="4"/>
      <c r="D269" s="5">
        <f t="shared" ref="D269:U269" si="127">D204</f>
        <v>0</v>
      </c>
      <c r="E269" s="5">
        <f t="shared" si="127"/>
        <v>0</v>
      </c>
      <c r="F269" s="5">
        <f t="shared" si="127"/>
        <v>0</v>
      </c>
      <c r="G269" s="5">
        <f t="shared" si="127"/>
        <v>0</v>
      </c>
      <c r="H269" s="5">
        <f t="shared" si="127"/>
        <v>0</v>
      </c>
      <c r="I269" s="5">
        <f t="shared" si="127"/>
        <v>0</v>
      </c>
      <c r="J269" s="5">
        <f t="shared" si="127"/>
        <v>0</v>
      </c>
      <c r="K269" s="5">
        <f t="shared" si="127"/>
        <v>0</v>
      </c>
      <c r="L269" s="5">
        <f t="shared" si="127"/>
        <v>0</v>
      </c>
      <c r="M269" s="5">
        <f t="shared" si="127"/>
        <v>0</v>
      </c>
      <c r="N269" s="5">
        <f t="shared" si="127"/>
        <v>0</v>
      </c>
      <c r="O269" s="5">
        <f t="shared" si="127"/>
        <v>0</v>
      </c>
      <c r="P269" s="5">
        <f t="shared" si="127"/>
        <v>0</v>
      </c>
      <c r="Q269" s="5">
        <f t="shared" si="127"/>
        <v>0</v>
      </c>
      <c r="R269" s="5">
        <f t="shared" si="127"/>
        <v>0</v>
      </c>
      <c r="S269" s="5">
        <f t="shared" si="127"/>
        <v>0</v>
      </c>
      <c r="T269" s="5">
        <f t="shared" si="127"/>
        <v>0</v>
      </c>
      <c r="U269" s="5">
        <f t="shared" si="127"/>
        <v>0</v>
      </c>
      <c r="V269" s="2"/>
    </row>
    <row r="270" spans="1:25" ht="15.75" outlineLevel="1">
      <c r="A270" s="5" t="s">
        <v>145</v>
      </c>
      <c r="B270" s="4"/>
      <c r="C270" s="4"/>
      <c r="D270" s="10">
        <f t="shared" ref="D270:U270" si="128">D205</f>
        <v>0</v>
      </c>
      <c r="E270" s="10">
        <f t="shared" si="128"/>
        <v>0</v>
      </c>
      <c r="F270" s="10">
        <f>F205</f>
        <v>0</v>
      </c>
      <c r="G270" s="10">
        <f t="shared" si="128"/>
        <v>0</v>
      </c>
      <c r="H270" s="10">
        <f t="shared" si="128"/>
        <v>0</v>
      </c>
      <c r="I270" s="10">
        <f t="shared" si="128"/>
        <v>0</v>
      </c>
      <c r="J270" s="10">
        <f t="shared" si="128"/>
        <v>0</v>
      </c>
      <c r="K270" s="10">
        <f t="shared" si="128"/>
        <v>0</v>
      </c>
      <c r="L270" s="10">
        <f t="shared" si="128"/>
        <v>0</v>
      </c>
      <c r="M270" s="10">
        <f t="shared" si="128"/>
        <v>0</v>
      </c>
      <c r="N270" s="10">
        <f t="shared" si="128"/>
        <v>0</v>
      </c>
      <c r="O270" s="10">
        <f t="shared" si="128"/>
        <v>0</v>
      </c>
      <c r="P270" s="10">
        <f t="shared" si="128"/>
        <v>0</v>
      </c>
      <c r="Q270" s="10">
        <f t="shared" si="128"/>
        <v>0</v>
      </c>
      <c r="R270" s="10">
        <f t="shared" si="128"/>
        <v>0</v>
      </c>
      <c r="S270" s="10">
        <f t="shared" si="128"/>
        <v>0</v>
      </c>
      <c r="T270" s="10">
        <f t="shared" si="128"/>
        <v>0</v>
      </c>
      <c r="U270" s="10">
        <f t="shared" si="128"/>
        <v>0</v>
      </c>
      <c r="V270" s="2"/>
    </row>
    <row r="271" spans="1:25" ht="15" customHeight="1" outlineLevel="1">
      <c r="A271" s="5"/>
      <c r="B271" s="4"/>
      <c r="C271" s="4"/>
      <c r="D271" s="6"/>
      <c r="E271" s="6"/>
      <c r="F271" s="6"/>
      <c r="G271" s="6"/>
      <c r="H271" s="163"/>
      <c r="I271" s="163"/>
      <c r="J271" s="163"/>
      <c r="K271" s="163"/>
      <c r="L271" s="163"/>
      <c r="M271" s="163"/>
      <c r="N271" s="163"/>
      <c r="O271" s="163"/>
      <c r="P271" s="163"/>
      <c r="Q271" s="163"/>
      <c r="R271" s="163"/>
      <c r="S271" s="163"/>
      <c r="T271" s="163"/>
      <c r="U271" s="4"/>
    </row>
    <row r="272" spans="1:25" ht="15" customHeight="1" outlineLevel="1" thickBot="1">
      <c r="A272" s="65" t="s">
        <v>120</v>
      </c>
      <c r="B272" s="157"/>
      <c r="C272" s="64"/>
      <c r="D272" s="46">
        <f t="shared" ref="D272:U272" si="129">SUM(D268:D270)</f>
        <v>0</v>
      </c>
      <c r="E272" s="46">
        <f t="shared" si="129"/>
        <v>0</v>
      </c>
      <c r="F272" s="46">
        <f>SUM(F268:F270)</f>
        <v>0</v>
      </c>
      <c r="G272" s="46">
        <f t="shared" si="129"/>
        <v>0</v>
      </c>
      <c r="H272" s="46">
        <f t="shared" si="129"/>
        <v>0</v>
      </c>
      <c r="I272" s="46">
        <f t="shared" si="129"/>
        <v>0</v>
      </c>
      <c r="J272" s="46">
        <f t="shared" si="129"/>
        <v>0</v>
      </c>
      <c r="K272" s="46">
        <f t="shared" si="129"/>
        <v>0</v>
      </c>
      <c r="L272" s="46">
        <f t="shared" si="129"/>
        <v>0</v>
      </c>
      <c r="M272" s="46">
        <f t="shared" si="129"/>
        <v>0</v>
      </c>
      <c r="N272" s="46">
        <f t="shared" si="129"/>
        <v>0</v>
      </c>
      <c r="O272" s="46">
        <f t="shared" si="129"/>
        <v>0</v>
      </c>
      <c r="P272" s="46">
        <f t="shared" si="129"/>
        <v>0</v>
      </c>
      <c r="Q272" s="46">
        <f t="shared" si="129"/>
        <v>0</v>
      </c>
      <c r="R272" s="46">
        <f t="shared" si="129"/>
        <v>0</v>
      </c>
      <c r="S272" s="46">
        <f t="shared" si="129"/>
        <v>0</v>
      </c>
      <c r="T272" s="46">
        <f t="shared" si="129"/>
        <v>0</v>
      </c>
      <c r="U272" s="46">
        <f t="shared" si="129"/>
        <v>0</v>
      </c>
    </row>
    <row r="273" spans="1:27" ht="16.5" outlineLevel="1" thickTop="1">
      <c r="A273" s="11"/>
      <c r="B273" s="11"/>
      <c r="C273" s="11"/>
      <c r="D273" s="6"/>
      <c r="E273" s="6"/>
      <c r="F273" s="12"/>
      <c r="G273" s="12"/>
      <c r="H273" s="12"/>
      <c r="I273" s="165"/>
      <c r="J273" s="165"/>
      <c r="K273" s="165"/>
      <c r="L273" s="165"/>
      <c r="M273" s="165"/>
      <c r="N273" s="165"/>
      <c r="O273" s="165"/>
      <c r="P273" s="165"/>
      <c r="Q273" s="165"/>
      <c r="R273" s="165"/>
      <c r="S273" s="165"/>
      <c r="T273" s="165"/>
      <c r="U273" s="165"/>
      <c r="V273" s="2"/>
    </row>
    <row r="274" spans="1:27" ht="16.5" outlineLevel="1" thickBot="1">
      <c r="A274" s="55" t="s">
        <v>155</v>
      </c>
      <c r="B274" s="55"/>
      <c r="C274" s="55"/>
      <c r="D274" s="61">
        <f t="shared" ref="D274:U274" si="130">D256+D263+D265+D272</f>
        <v>0</v>
      </c>
      <c r="E274" s="61">
        <f t="shared" si="130"/>
        <v>0</v>
      </c>
      <c r="F274" s="61">
        <f>F256+F263+F265+F272</f>
        <v>0</v>
      </c>
      <c r="G274" s="61">
        <f t="shared" si="130"/>
        <v>0</v>
      </c>
      <c r="H274" s="61">
        <f t="shared" si="130"/>
        <v>0</v>
      </c>
      <c r="I274" s="61">
        <f t="shared" si="130"/>
        <v>0</v>
      </c>
      <c r="J274" s="61">
        <f t="shared" si="130"/>
        <v>0</v>
      </c>
      <c r="K274" s="61">
        <f t="shared" si="130"/>
        <v>0</v>
      </c>
      <c r="L274" s="61">
        <f t="shared" si="130"/>
        <v>0</v>
      </c>
      <c r="M274" s="61">
        <f t="shared" si="130"/>
        <v>0</v>
      </c>
      <c r="N274" s="61">
        <f t="shared" si="130"/>
        <v>0</v>
      </c>
      <c r="O274" s="61">
        <f t="shared" si="130"/>
        <v>0</v>
      </c>
      <c r="P274" s="61">
        <f t="shared" si="130"/>
        <v>0</v>
      </c>
      <c r="Q274" s="61">
        <f t="shared" si="130"/>
        <v>0</v>
      </c>
      <c r="R274" s="61">
        <f t="shared" si="130"/>
        <v>0</v>
      </c>
      <c r="S274" s="61">
        <f t="shared" si="130"/>
        <v>0</v>
      </c>
      <c r="T274" s="61">
        <f t="shared" si="130"/>
        <v>0</v>
      </c>
      <c r="U274" s="61">
        <f t="shared" si="130"/>
        <v>0</v>
      </c>
      <c r="V274" s="2"/>
      <c r="W274" s="67"/>
      <c r="X274" s="67"/>
      <c r="Y274" s="67"/>
    </row>
    <row r="275" spans="1:27" ht="16.5" outlineLevel="1" thickTop="1">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2"/>
    </row>
    <row r="276" spans="1:27" ht="15.75">
      <c r="A276" s="63" t="s">
        <v>167</v>
      </c>
      <c r="B276" s="63"/>
      <c r="C276" s="63"/>
      <c r="D276" s="63"/>
      <c r="E276" s="63"/>
      <c r="F276" s="63"/>
      <c r="G276" s="63"/>
      <c r="H276" s="63"/>
      <c r="I276" s="63"/>
      <c r="J276" s="63"/>
      <c r="K276" s="63"/>
      <c r="L276" s="63"/>
      <c r="M276" s="63"/>
      <c r="N276" s="63"/>
      <c r="O276" s="63"/>
      <c r="P276" s="63"/>
      <c r="Q276" s="63"/>
      <c r="R276" s="63"/>
      <c r="S276" s="63"/>
      <c r="T276" s="63"/>
      <c r="U276" s="63"/>
      <c r="V276" s="2"/>
    </row>
    <row r="277" spans="1:27" ht="15.75">
      <c r="A277" s="26"/>
      <c r="B277" s="158"/>
      <c r="C277" s="158"/>
      <c r="D277" s="166"/>
      <c r="E277" s="166"/>
      <c r="F277" s="166"/>
      <c r="G277" s="166"/>
      <c r="H277" s="166"/>
      <c r="I277" s="166"/>
      <c r="J277" s="166"/>
      <c r="K277" s="166"/>
      <c r="L277" s="166"/>
      <c r="M277" s="166"/>
      <c r="N277" s="166"/>
      <c r="O277" s="166"/>
      <c r="P277" s="166"/>
      <c r="Q277" s="166"/>
      <c r="R277" s="166"/>
      <c r="S277" s="166"/>
      <c r="T277" s="166"/>
      <c r="U277" s="166"/>
      <c r="V277" s="2"/>
    </row>
    <row r="278" spans="1:27" ht="15.75">
      <c r="A278" s="62" t="s">
        <v>168</v>
      </c>
      <c r="B278" s="158"/>
      <c r="C278" s="158"/>
      <c r="D278" s="169"/>
      <c r="E278" s="169"/>
      <c r="F278" s="169"/>
      <c r="G278" s="169"/>
      <c r="H278" s="169"/>
      <c r="I278" s="169"/>
      <c r="J278" s="169"/>
      <c r="K278" s="169"/>
      <c r="L278" s="169"/>
      <c r="M278" s="169"/>
      <c r="N278" s="169"/>
      <c r="O278" s="169"/>
      <c r="P278" s="169"/>
      <c r="Q278" s="169"/>
      <c r="R278" s="169"/>
      <c r="S278" s="169"/>
      <c r="T278" s="169"/>
      <c r="U278" s="169"/>
      <c r="V278" s="2"/>
    </row>
    <row r="279" spans="1:27" ht="15.75">
      <c r="A279" s="26" t="s">
        <v>169</v>
      </c>
      <c r="B279" s="158"/>
      <c r="C279" s="158"/>
      <c r="D279" s="168">
        <v>0</v>
      </c>
      <c r="E279" s="168">
        <v>0</v>
      </c>
      <c r="F279" s="168">
        <v>0</v>
      </c>
      <c r="G279" s="168">
        <v>0</v>
      </c>
      <c r="H279" s="168">
        <v>0</v>
      </c>
      <c r="I279" s="168">
        <v>0</v>
      </c>
      <c r="J279" s="168">
        <v>0</v>
      </c>
      <c r="K279" s="168">
        <v>0</v>
      </c>
      <c r="L279" s="168">
        <v>0</v>
      </c>
      <c r="M279" s="168">
        <v>0</v>
      </c>
      <c r="N279" s="168">
        <v>0</v>
      </c>
      <c r="O279" s="168">
        <v>0</v>
      </c>
      <c r="P279" s="168">
        <v>0</v>
      </c>
      <c r="Q279" s="168">
        <v>0</v>
      </c>
      <c r="R279" s="168">
        <v>0</v>
      </c>
      <c r="S279" s="168">
        <v>0</v>
      </c>
      <c r="T279" s="168">
        <v>0</v>
      </c>
      <c r="U279" s="168">
        <v>0</v>
      </c>
      <c r="V279" s="2"/>
    </row>
    <row r="280" spans="1:27" ht="15.75">
      <c r="A280" s="26" t="s">
        <v>170</v>
      </c>
      <c r="B280" s="158"/>
      <c r="C280" s="158"/>
      <c r="D280" s="166">
        <f t="shared" ref="D280:U280" si="131">IF(D3&lt;2019,0,MAX(-D261-D260-D258+D198+D279,0))</f>
        <v>0</v>
      </c>
      <c r="E280" s="166">
        <f t="shared" si="131"/>
        <v>0</v>
      </c>
      <c r="F280" s="166">
        <f t="shared" si="131"/>
        <v>0</v>
      </c>
      <c r="G280" s="166">
        <f t="shared" si="131"/>
        <v>0</v>
      </c>
      <c r="H280" s="166">
        <f t="shared" si="131"/>
        <v>0</v>
      </c>
      <c r="I280" s="166">
        <f t="shared" si="131"/>
        <v>0</v>
      </c>
      <c r="J280" s="166">
        <f t="shared" si="131"/>
        <v>0</v>
      </c>
      <c r="K280" s="166">
        <f t="shared" si="131"/>
        <v>0</v>
      </c>
      <c r="L280" s="166">
        <f t="shared" si="131"/>
        <v>0</v>
      </c>
      <c r="M280" s="166">
        <f t="shared" si="131"/>
        <v>0</v>
      </c>
      <c r="N280" s="166">
        <f t="shared" si="131"/>
        <v>0</v>
      </c>
      <c r="O280" s="166">
        <f t="shared" si="131"/>
        <v>0</v>
      </c>
      <c r="P280" s="166">
        <f t="shared" si="131"/>
        <v>0</v>
      </c>
      <c r="Q280" s="166">
        <f t="shared" si="131"/>
        <v>0</v>
      </c>
      <c r="R280" s="166">
        <f t="shared" si="131"/>
        <v>0</v>
      </c>
      <c r="S280" s="166">
        <f t="shared" si="131"/>
        <v>0</v>
      </c>
      <c r="T280" s="166">
        <f t="shared" si="131"/>
        <v>0</v>
      </c>
      <c r="U280" s="166">
        <f t="shared" si="131"/>
        <v>0</v>
      </c>
      <c r="V280" s="2"/>
    </row>
    <row r="281" spans="1:27" ht="15.75">
      <c r="A281" s="26" t="s">
        <v>171</v>
      </c>
      <c r="B281" s="158"/>
      <c r="C281" s="158"/>
      <c r="D281" s="166">
        <f>MAX(0,D274-SUM(D258,D260:D261)-SUM(D236:D240))</f>
        <v>0</v>
      </c>
      <c r="E281" s="166">
        <f>MAX(0,E274-SUM(E258,E260:E261)-SUM(E236:E240))</f>
        <v>0</v>
      </c>
      <c r="F281" s="166">
        <f>MAX(0,F274-SUM(F258,F260:F261)-SUM(F236:F240))</f>
        <v>0</v>
      </c>
      <c r="G281" s="166">
        <f t="shared" ref="G281:Y281" si="132">MAX(0,G274-SUM(G258,G260:G261)-SUM(G236:G240))</f>
        <v>0</v>
      </c>
      <c r="H281" s="166">
        <f t="shared" si="132"/>
        <v>0</v>
      </c>
      <c r="I281" s="166">
        <f t="shared" si="132"/>
        <v>0</v>
      </c>
      <c r="J281" s="166">
        <f t="shared" si="132"/>
        <v>0</v>
      </c>
      <c r="K281" s="166">
        <f t="shared" si="132"/>
        <v>0</v>
      </c>
      <c r="L281" s="166">
        <f t="shared" si="132"/>
        <v>0</v>
      </c>
      <c r="M281" s="166">
        <f t="shared" si="132"/>
        <v>0</v>
      </c>
      <c r="N281" s="166">
        <f t="shared" si="132"/>
        <v>0</v>
      </c>
      <c r="O281" s="166">
        <f t="shared" si="132"/>
        <v>0</v>
      </c>
      <c r="P281" s="166">
        <f t="shared" si="132"/>
        <v>0</v>
      </c>
      <c r="Q281" s="166">
        <f t="shared" si="132"/>
        <v>0</v>
      </c>
      <c r="R281" s="166">
        <f t="shared" si="132"/>
        <v>0</v>
      </c>
      <c r="S281" s="166">
        <f t="shared" si="132"/>
        <v>0</v>
      </c>
      <c r="T281" s="166">
        <f t="shared" si="132"/>
        <v>0</v>
      </c>
      <c r="U281" s="166">
        <f t="shared" si="132"/>
        <v>0</v>
      </c>
      <c r="V281" s="166">
        <f t="shared" si="132"/>
        <v>0</v>
      </c>
      <c r="W281" s="166">
        <f t="shared" si="132"/>
        <v>0</v>
      </c>
      <c r="X281" s="166">
        <f t="shared" si="132"/>
        <v>0</v>
      </c>
      <c r="Y281" s="166">
        <f t="shared" si="132"/>
        <v>0</v>
      </c>
    </row>
    <row r="282" spans="1:27" ht="15.75">
      <c r="A282" s="26" t="s">
        <v>172</v>
      </c>
      <c r="B282" s="158"/>
      <c r="C282" s="158"/>
      <c r="D282" s="166">
        <f t="shared" ref="D282:U282" si="133">IF(D3&lt;2019,0,MAX(D281*IF(D3&lt;2022,0.3,0.2),1000))</f>
        <v>1000</v>
      </c>
      <c r="E282" s="166">
        <f t="shared" si="133"/>
        <v>1000</v>
      </c>
      <c r="F282" s="166">
        <f t="shared" si="133"/>
        <v>1000</v>
      </c>
      <c r="G282" s="166">
        <f t="shared" si="133"/>
        <v>1000</v>
      </c>
      <c r="H282" s="166">
        <f t="shared" si="133"/>
        <v>1000</v>
      </c>
      <c r="I282" s="166">
        <f t="shared" si="133"/>
        <v>1000</v>
      </c>
      <c r="J282" s="166">
        <f t="shared" si="133"/>
        <v>1000</v>
      </c>
      <c r="K282" s="166">
        <f t="shared" si="133"/>
        <v>1000</v>
      </c>
      <c r="L282" s="166">
        <f t="shared" si="133"/>
        <v>1000</v>
      </c>
      <c r="M282" s="166">
        <f t="shared" si="133"/>
        <v>1000</v>
      </c>
      <c r="N282" s="166">
        <f t="shared" si="133"/>
        <v>1000</v>
      </c>
      <c r="O282" s="166">
        <f t="shared" si="133"/>
        <v>1000</v>
      </c>
      <c r="P282" s="166">
        <f t="shared" si="133"/>
        <v>1000</v>
      </c>
      <c r="Q282" s="166">
        <f t="shared" si="133"/>
        <v>1000</v>
      </c>
      <c r="R282" s="166">
        <f t="shared" si="133"/>
        <v>1000</v>
      </c>
      <c r="S282" s="166">
        <f t="shared" si="133"/>
        <v>1000</v>
      </c>
      <c r="T282" s="166">
        <f t="shared" si="133"/>
        <v>1000</v>
      </c>
      <c r="U282" s="166">
        <f t="shared" si="133"/>
        <v>1000</v>
      </c>
      <c r="V282" s="2"/>
    </row>
    <row r="283" spans="1:27" ht="16.5" thickBot="1">
      <c r="A283" s="26"/>
      <c r="B283" s="158"/>
      <c r="C283" s="54" t="s">
        <v>12</v>
      </c>
      <c r="D283" s="46">
        <f t="shared" ref="D283:U283" si="134">MAX(0,D280-D282)</f>
        <v>0</v>
      </c>
      <c r="E283" s="46">
        <f t="shared" si="134"/>
        <v>0</v>
      </c>
      <c r="F283" s="46">
        <f t="shared" si="134"/>
        <v>0</v>
      </c>
      <c r="G283" s="46">
        <f t="shared" si="134"/>
        <v>0</v>
      </c>
      <c r="H283" s="46">
        <f t="shared" si="134"/>
        <v>0</v>
      </c>
      <c r="I283" s="46">
        <f t="shared" si="134"/>
        <v>0</v>
      </c>
      <c r="J283" s="46">
        <f t="shared" si="134"/>
        <v>0</v>
      </c>
      <c r="K283" s="46">
        <f t="shared" si="134"/>
        <v>0</v>
      </c>
      <c r="L283" s="46">
        <f t="shared" si="134"/>
        <v>0</v>
      </c>
      <c r="M283" s="46">
        <f t="shared" si="134"/>
        <v>0</v>
      </c>
      <c r="N283" s="46">
        <f t="shared" si="134"/>
        <v>0</v>
      </c>
      <c r="O283" s="46">
        <f t="shared" si="134"/>
        <v>0</v>
      </c>
      <c r="P283" s="46">
        <f t="shared" si="134"/>
        <v>0</v>
      </c>
      <c r="Q283" s="46">
        <f t="shared" si="134"/>
        <v>0</v>
      </c>
      <c r="R283" s="46">
        <f t="shared" si="134"/>
        <v>0</v>
      </c>
      <c r="S283" s="46">
        <f t="shared" si="134"/>
        <v>0</v>
      </c>
      <c r="T283" s="46">
        <f t="shared" si="134"/>
        <v>0</v>
      </c>
      <c r="U283" s="46">
        <f t="shared" si="134"/>
        <v>0</v>
      </c>
    </row>
    <row r="284" spans="1:27" ht="16.5" thickTop="1">
      <c r="A284" s="26"/>
      <c r="B284" s="158"/>
      <c r="C284" s="158"/>
      <c r="D284" s="170"/>
      <c r="E284" s="170"/>
      <c r="F284" s="170"/>
      <c r="G284" s="170"/>
      <c r="H284" s="170"/>
      <c r="I284" s="171"/>
      <c r="J284" s="170"/>
      <c r="K284" s="170"/>
      <c r="L284" s="170"/>
      <c r="M284" s="170"/>
      <c r="N284" s="170"/>
      <c r="O284" s="170"/>
      <c r="P284" s="170"/>
      <c r="Q284" s="170"/>
      <c r="R284" s="170"/>
      <c r="S284" s="170"/>
      <c r="T284" s="170"/>
      <c r="U284" s="170"/>
      <c r="V284" s="2"/>
      <c r="Y284" s="67"/>
    </row>
    <row r="285" spans="1:27" ht="15.75" customHeight="1" thickBot="1">
      <c r="A285" s="62" t="s">
        <v>173</v>
      </c>
      <c r="B285" s="15"/>
      <c r="C285" s="54" t="s">
        <v>12</v>
      </c>
      <c r="D285" s="46">
        <f>IF(AND(D280=0,D281=0),0,IF(D280&gt;D282,0,MAX(-C288,-D282+D280)))</f>
        <v>0</v>
      </c>
      <c r="E285" s="46">
        <f t="shared" ref="E285" si="135">IF(AND(E280=0,E281=0),0,IF(E280&gt;E282,0,MAX(-D288,-E282+E280)))</f>
        <v>0</v>
      </c>
      <c r="F285" s="46">
        <f t="shared" ref="F285:P285" si="136">IF(AND(F280=0,F281=0),0,IF(F280&gt;F282,0,MAX(-E288,-F282+F280)))</f>
        <v>0</v>
      </c>
      <c r="G285" s="46">
        <f t="shared" si="136"/>
        <v>0</v>
      </c>
      <c r="H285" s="46">
        <f t="shared" si="136"/>
        <v>0</v>
      </c>
      <c r="I285" s="46">
        <f t="shared" si="136"/>
        <v>0</v>
      </c>
      <c r="J285" s="46">
        <f t="shared" si="136"/>
        <v>0</v>
      </c>
      <c r="K285" s="46">
        <f t="shared" si="136"/>
        <v>0</v>
      </c>
      <c r="L285" s="46">
        <f t="shared" si="136"/>
        <v>0</v>
      </c>
      <c r="M285" s="46">
        <f t="shared" si="136"/>
        <v>0</v>
      </c>
      <c r="N285" s="46">
        <f t="shared" si="136"/>
        <v>0</v>
      </c>
      <c r="O285" s="46">
        <f t="shared" si="136"/>
        <v>0</v>
      </c>
      <c r="P285" s="46">
        <f t="shared" si="136"/>
        <v>0</v>
      </c>
      <c r="Q285" s="46">
        <f>IF(AND(Q280=0,Q281=0),0,IF(Q280&gt;Q282,0,MAX(-P288,-Q282+Q280)))</f>
        <v>0</v>
      </c>
      <c r="R285" s="46">
        <f>IF(AND(R280=0,R281=0),0,IF(R280&gt;R282,0,MAX(-Q288,-R282+R280)))</f>
        <v>0</v>
      </c>
      <c r="S285" s="46">
        <f>IF(AND(S280=0,S281=0),0,IF(S280&gt;S282,0,MAX(-R288,-S282+S280)))</f>
        <v>0</v>
      </c>
      <c r="T285" s="46">
        <f>IF(AND(T280=0,T281=0),0,IF(T280&gt;T282,0,MAX(-S288,-T282+T280)))</f>
        <v>0</v>
      </c>
      <c r="U285" s="46">
        <f>IF(AND(U280=0,U281=0),0,IF(U280&gt;U282,0,MAX(-T288,-U282+U280)))</f>
        <v>0</v>
      </c>
      <c r="V285" s="2"/>
    </row>
    <row r="286" spans="1:27" ht="16.5" thickTop="1">
      <c r="A286" s="26"/>
      <c r="B286" s="158"/>
      <c r="C286" s="158"/>
      <c r="D286" s="13"/>
      <c r="E286" s="13"/>
      <c r="F286" s="13"/>
      <c r="G286" s="13"/>
      <c r="H286" s="13"/>
      <c r="I286" s="13"/>
      <c r="J286" s="13"/>
      <c r="K286" s="13"/>
      <c r="L286" s="13"/>
      <c r="M286" s="13"/>
      <c r="N286" s="13"/>
      <c r="O286" s="13"/>
      <c r="P286" s="13"/>
      <c r="Q286" s="13"/>
      <c r="R286" s="13"/>
      <c r="S286" s="13"/>
      <c r="T286" s="13"/>
      <c r="U286" s="13"/>
      <c r="V286" s="2"/>
    </row>
    <row r="287" spans="1:27" ht="15.75">
      <c r="A287" s="26" t="s">
        <v>174</v>
      </c>
      <c r="B287" s="158"/>
      <c r="C287" s="158"/>
      <c r="D287" s="172">
        <f>D283</f>
        <v>0</v>
      </c>
      <c r="E287" s="172">
        <f>E283</f>
        <v>0</v>
      </c>
      <c r="F287" s="172">
        <f>F283</f>
        <v>0</v>
      </c>
      <c r="G287" s="172">
        <f t="shared" ref="G287:U287" si="137">G283</f>
        <v>0</v>
      </c>
      <c r="H287" s="172">
        <f t="shared" si="137"/>
        <v>0</v>
      </c>
      <c r="I287" s="172">
        <f t="shared" si="137"/>
        <v>0</v>
      </c>
      <c r="J287" s="172">
        <f t="shared" si="137"/>
        <v>0</v>
      </c>
      <c r="K287" s="172">
        <f t="shared" si="137"/>
        <v>0</v>
      </c>
      <c r="L287" s="172">
        <f t="shared" si="137"/>
        <v>0</v>
      </c>
      <c r="M287" s="172">
        <f t="shared" si="137"/>
        <v>0</v>
      </c>
      <c r="N287" s="172">
        <f t="shared" si="137"/>
        <v>0</v>
      </c>
      <c r="O287" s="172">
        <f t="shared" si="137"/>
        <v>0</v>
      </c>
      <c r="P287" s="172">
        <f t="shared" si="137"/>
        <v>0</v>
      </c>
      <c r="Q287" s="172">
        <f t="shared" si="137"/>
        <v>0</v>
      </c>
      <c r="R287" s="172">
        <f t="shared" si="137"/>
        <v>0</v>
      </c>
      <c r="S287" s="172">
        <f t="shared" si="137"/>
        <v>0</v>
      </c>
      <c r="T287" s="172">
        <f t="shared" si="137"/>
        <v>0</v>
      </c>
      <c r="U287" s="172">
        <f t="shared" si="137"/>
        <v>0</v>
      </c>
      <c r="V287" s="2"/>
      <c r="AA287" s="123"/>
    </row>
    <row r="288" spans="1:27" ht="15.75">
      <c r="A288" s="26" t="s">
        <v>175</v>
      </c>
      <c r="B288" s="158"/>
      <c r="C288" s="168">
        <v>0</v>
      </c>
      <c r="D288" s="169">
        <f>D287+D285+C288</f>
        <v>0</v>
      </c>
      <c r="E288" s="169">
        <f>E287+E285+D288</f>
        <v>0</v>
      </c>
      <c r="F288" s="169">
        <f t="shared" ref="F288:U288" si="138">F287+F285+E288</f>
        <v>0</v>
      </c>
      <c r="G288" s="169">
        <f t="shared" si="138"/>
        <v>0</v>
      </c>
      <c r="H288" s="169">
        <f t="shared" si="138"/>
        <v>0</v>
      </c>
      <c r="I288" s="169">
        <f t="shared" si="138"/>
        <v>0</v>
      </c>
      <c r="J288" s="169">
        <f t="shared" si="138"/>
        <v>0</v>
      </c>
      <c r="K288" s="169">
        <f t="shared" si="138"/>
        <v>0</v>
      </c>
      <c r="L288" s="169">
        <f t="shared" si="138"/>
        <v>0</v>
      </c>
      <c r="M288" s="169">
        <f>M287+M285+L288</f>
        <v>0</v>
      </c>
      <c r="N288" s="169">
        <f>N287+N285+M288</f>
        <v>0</v>
      </c>
      <c r="O288" s="169">
        <f t="shared" si="138"/>
        <v>0</v>
      </c>
      <c r="P288" s="169">
        <f t="shared" si="138"/>
        <v>0</v>
      </c>
      <c r="Q288" s="169">
        <f t="shared" si="138"/>
        <v>0</v>
      </c>
      <c r="R288" s="169">
        <f t="shared" si="138"/>
        <v>0</v>
      </c>
      <c r="S288" s="169">
        <f t="shared" si="138"/>
        <v>0</v>
      </c>
      <c r="T288" s="169">
        <f t="shared" si="138"/>
        <v>0</v>
      </c>
      <c r="U288" s="169">
        <f t="shared" si="138"/>
        <v>0</v>
      </c>
      <c r="V288" s="2"/>
    </row>
    <row r="289" spans="1:22" ht="15.75" customHeight="1">
      <c r="A289" s="26"/>
      <c r="B289" s="158"/>
      <c r="C289" s="158"/>
      <c r="D289" s="158"/>
      <c r="E289" s="158"/>
      <c r="F289" s="158"/>
      <c r="G289" s="158"/>
      <c r="H289" s="158"/>
      <c r="I289" s="158"/>
      <c r="J289" s="158"/>
      <c r="K289" s="158"/>
      <c r="L289" s="158"/>
      <c r="M289" s="158"/>
      <c r="N289" s="158"/>
      <c r="O289" s="158"/>
      <c r="P289" s="158"/>
      <c r="Q289" s="158"/>
      <c r="R289" s="158"/>
      <c r="S289" s="158"/>
      <c r="T289" s="158"/>
      <c r="U289" s="158"/>
      <c r="V289" s="2"/>
    </row>
    <row r="290" spans="1:22" ht="16.5" thickBot="1">
      <c r="A290" s="84">
        <f>A215+1</f>
        <v>27</v>
      </c>
      <c r="B290" s="65" t="s">
        <v>176</v>
      </c>
      <c r="C290" s="64"/>
      <c r="D290" s="46">
        <f>D283+D285</f>
        <v>0</v>
      </c>
      <c r="E290" s="46">
        <f>E283+E285</f>
        <v>0</v>
      </c>
      <c r="F290" s="46">
        <f>F283+F285</f>
        <v>0</v>
      </c>
      <c r="G290" s="46">
        <f t="shared" ref="G290:U290" si="139">G283+G285</f>
        <v>0</v>
      </c>
      <c r="H290" s="46">
        <f t="shared" si="139"/>
        <v>0</v>
      </c>
      <c r="I290" s="46">
        <f t="shared" si="139"/>
        <v>0</v>
      </c>
      <c r="J290" s="46">
        <f t="shared" si="139"/>
        <v>0</v>
      </c>
      <c r="K290" s="46">
        <f t="shared" si="139"/>
        <v>0</v>
      </c>
      <c r="L290" s="46">
        <f t="shared" si="139"/>
        <v>0</v>
      </c>
      <c r="M290" s="46">
        <f t="shared" si="139"/>
        <v>0</v>
      </c>
      <c r="N290" s="46">
        <f t="shared" si="139"/>
        <v>0</v>
      </c>
      <c r="O290" s="46">
        <f t="shared" si="139"/>
        <v>0</v>
      </c>
      <c r="P290" s="46">
        <f t="shared" si="139"/>
        <v>0</v>
      </c>
      <c r="Q290" s="46">
        <f t="shared" si="139"/>
        <v>0</v>
      </c>
      <c r="R290" s="46">
        <f t="shared" si="139"/>
        <v>0</v>
      </c>
      <c r="S290" s="46">
        <f t="shared" si="139"/>
        <v>0</v>
      </c>
      <c r="T290" s="46">
        <f t="shared" si="139"/>
        <v>0</v>
      </c>
      <c r="U290" s="46">
        <f t="shared" si="139"/>
        <v>0</v>
      </c>
      <c r="V290" s="2"/>
    </row>
    <row r="291" spans="1:22" ht="16.5" thickTop="1">
      <c r="A291" s="158"/>
      <c r="B291" s="158"/>
      <c r="C291" s="158"/>
      <c r="D291" s="158"/>
      <c r="E291" s="158"/>
      <c r="F291" s="158"/>
      <c r="G291" s="158"/>
      <c r="H291" s="158"/>
      <c r="I291" s="158"/>
      <c r="J291" s="158"/>
      <c r="K291" s="158"/>
      <c r="L291" s="158"/>
      <c r="M291" s="158"/>
      <c r="N291" s="158"/>
      <c r="O291" s="158"/>
      <c r="P291" s="158"/>
      <c r="Q291" s="158"/>
      <c r="R291" s="158"/>
      <c r="S291" s="158"/>
      <c r="T291" s="158"/>
      <c r="U291" s="158"/>
      <c r="V291" s="2"/>
    </row>
    <row r="292" spans="1:22" ht="15.75">
      <c r="A292" s="137" t="s">
        <v>177</v>
      </c>
      <c r="B292" s="138"/>
      <c r="C292" s="37"/>
      <c r="D292" s="34">
        <f t="shared" ref="D292:U292" si="140">D218+D290</f>
        <v>0</v>
      </c>
      <c r="E292" s="34">
        <f t="shared" si="140"/>
        <v>0</v>
      </c>
      <c r="F292" s="34">
        <f t="shared" si="140"/>
        <v>0</v>
      </c>
      <c r="G292" s="34">
        <f t="shared" si="140"/>
        <v>0</v>
      </c>
      <c r="H292" s="34">
        <f t="shared" si="140"/>
        <v>0</v>
      </c>
      <c r="I292" s="34">
        <f t="shared" si="140"/>
        <v>0</v>
      </c>
      <c r="J292" s="34">
        <f t="shared" si="140"/>
        <v>0</v>
      </c>
      <c r="K292" s="34">
        <f t="shared" si="140"/>
        <v>0</v>
      </c>
      <c r="L292" s="34">
        <f t="shared" si="140"/>
        <v>0</v>
      </c>
      <c r="M292" s="34">
        <f t="shared" si="140"/>
        <v>0</v>
      </c>
      <c r="N292" s="34">
        <f t="shared" si="140"/>
        <v>0</v>
      </c>
      <c r="O292" s="34">
        <f t="shared" si="140"/>
        <v>0</v>
      </c>
      <c r="P292" s="34">
        <f t="shared" si="140"/>
        <v>0</v>
      </c>
      <c r="Q292" s="34">
        <f t="shared" si="140"/>
        <v>0</v>
      </c>
      <c r="R292" s="34">
        <f t="shared" si="140"/>
        <v>0</v>
      </c>
      <c r="S292" s="34">
        <f t="shared" si="140"/>
        <v>0</v>
      </c>
      <c r="T292" s="34">
        <f t="shared" si="140"/>
        <v>0</v>
      </c>
      <c r="U292" s="34">
        <f t="shared" si="140"/>
        <v>0</v>
      </c>
      <c r="V292" s="2"/>
    </row>
    <row r="293" spans="1:22" ht="15.75" customHeight="1">
      <c r="A293" s="158"/>
      <c r="B293" s="158"/>
      <c r="C293" s="158"/>
      <c r="D293" s="163"/>
      <c r="E293" s="163"/>
      <c r="F293" s="163"/>
      <c r="G293" s="158"/>
      <c r="H293" s="158"/>
      <c r="I293" s="158"/>
      <c r="J293" s="158"/>
      <c r="K293" s="158"/>
      <c r="L293" s="158"/>
      <c r="M293" s="158"/>
      <c r="N293" s="158"/>
      <c r="O293" s="158"/>
      <c r="P293" s="158"/>
      <c r="Q293" s="158"/>
      <c r="R293" s="158"/>
      <c r="S293" s="158"/>
      <c r="T293" s="158"/>
      <c r="U293" s="158"/>
      <c r="V293" s="2"/>
    </row>
    <row r="294" spans="1:22" s="120" customFormat="1" ht="18" outlineLevel="1">
      <c r="A294" s="118" t="s">
        <v>178</v>
      </c>
      <c r="B294" s="118"/>
      <c r="C294" s="118"/>
      <c r="D294" s="122"/>
      <c r="E294" s="122"/>
      <c r="F294" s="122"/>
      <c r="G294" s="118"/>
      <c r="H294" s="118"/>
      <c r="I294" s="118"/>
      <c r="J294" s="118"/>
      <c r="K294" s="118"/>
      <c r="L294" s="118"/>
      <c r="M294" s="118"/>
      <c r="N294" s="118"/>
      <c r="O294" s="118"/>
      <c r="P294" s="118"/>
      <c r="Q294" s="118"/>
      <c r="R294" s="118"/>
      <c r="S294" s="118"/>
      <c r="T294" s="118"/>
      <c r="U294" s="118"/>
      <c r="V294" s="119"/>
    </row>
    <row r="295" spans="1:22" ht="15.75" customHeight="1" outlineLevel="1">
      <c r="A295" s="158"/>
      <c r="B295" s="158"/>
      <c r="C295" s="158"/>
      <c r="D295" s="158"/>
      <c r="E295" s="158"/>
      <c r="F295" s="158"/>
      <c r="G295" s="158"/>
      <c r="H295" s="158"/>
      <c r="I295" s="158"/>
      <c r="J295" s="158"/>
      <c r="K295" s="158"/>
      <c r="L295" s="158"/>
      <c r="M295" s="158"/>
      <c r="N295" s="158"/>
      <c r="O295" s="158"/>
      <c r="P295" s="158"/>
      <c r="Q295" s="158"/>
      <c r="R295" s="158"/>
      <c r="S295" s="158"/>
      <c r="T295" s="158"/>
      <c r="U295" s="158"/>
      <c r="V295" s="2"/>
    </row>
    <row r="296" spans="1:22" ht="15.75" outlineLevel="1">
      <c r="A296" s="167">
        <f>A290+1</f>
        <v>28</v>
      </c>
      <c r="B296" s="5" t="s">
        <v>179</v>
      </c>
      <c r="C296" s="5"/>
      <c r="D296" s="5">
        <f>IF(D292&lt;0,0,IF(D292&lt;=1000,MIN(D292,C338),IF(D292&gt;1000,MIN(1000+((D292-1000)*50%),C338))))</f>
        <v>0</v>
      </c>
      <c r="E296" s="5">
        <f>IF(E292&lt;0,0,IF(E292&lt;=1000,MIN(E292,D338),IF(E292&gt;1000,MIN(1000+((E292-1000)*50%),D338))))</f>
        <v>0</v>
      </c>
      <c r="F296" s="5">
        <f>IF(F292&lt;0,0,IF(F292&lt;=1000,MIN(F292,E338),IF(F292&gt;1000,MIN(1000+((F292-1000)*50%),E338))))</f>
        <v>0</v>
      </c>
      <c r="G296" s="5">
        <f>IF(G292&lt;0,0,IF(G292&lt;=1000,MIN(G292,F338),IF(G292&gt;1000,MIN(1000+((G292-1000)*50%),F338))))</f>
        <v>0</v>
      </c>
      <c r="H296" s="5">
        <f t="shared" ref="H296:U296" si="141">IF(H292&lt;0,0,IF(H292&lt;=1000,MIN(H292,G338),IF(H292&gt;1000,MIN(1000+((H292-1000)*50%),G338))))</f>
        <v>0</v>
      </c>
      <c r="I296" s="5">
        <f t="shared" si="141"/>
        <v>0</v>
      </c>
      <c r="J296" s="5">
        <f>IF(J292&lt;0,0,IF(J292&lt;=1000,MIN(J292,I338),IF(J292&gt;1000,MIN(1000+((J292-1000)*50%),I338))))</f>
        <v>0</v>
      </c>
      <c r="K296" s="5">
        <f t="shared" si="141"/>
        <v>0</v>
      </c>
      <c r="L296" s="5">
        <f t="shared" si="141"/>
        <v>0</v>
      </c>
      <c r="M296" s="5">
        <f t="shared" si="141"/>
        <v>0</v>
      </c>
      <c r="N296" s="5">
        <f t="shared" si="141"/>
        <v>0</v>
      </c>
      <c r="O296" s="5">
        <f t="shared" si="141"/>
        <v>0</v>
      </c>
      <c r="P296" s="5">
        <f t="shared" si="141"/>
        <v>0</v>
      </c>
      <c r="Q296" s="5">
        <f t="shared" si="141"/>
        <v>0</v>
      </c>
      <c r="R296" s="5">
        <f t="shared" si="141"/>
        <v>0</v>
      </c>
      <c r="S296" s="5">
        <f t="shared" si="141"/>
        <v>0</v>
      </c>
      <c r="T296" s="5">
        <f t="shared" si="141"/>
        <v>0</v>
      </c>
      <c r="U296" s="5">
        <f t="shared" si="141"/>
        <v>0</v>
      </c>
      <c r="V296" s="2"/>
    </row>
    <row r="297" spans="1:22" ht="15.75" outlineLevel="1">
      <c r="A297" s="166"/>
      <c r="B297" s="5"/>
      <c r="C297" s="5"/>
      <c r="D297" s="5"/>
      <c r="E297" s="5"/>
      <c r="F297" s="5"/>
      <c r="G297" s="5"/>
      <c r="H297" s="5"/>
      <c r="I297" s="5"/>
      <c r="J297" s="5"/>
      <c r="K297" s="5"/>
      <c r="L297" s="5"/>
      <c r="M297" s="5"/>
      <c r="N297" s="5"/>
      <c r="O297" s="5"/>
      <c r="P297" s="5"/>
      <c r="Q297" s="5"/>
      <c r="R297" s="5"/>
      <c r="S297" s="5"/>
      <c r="T297" s="5"/>
      <c r="U297" s="5"/>
      <c r="V297" s="2"/>
    </row>
    <row r="298" spans="1:22" ht="15.75" outlineLevel="1">
      <c r="A298" s="139" t="s">
        <v>180</v>
      </c>
      <c r="B298" s="140"/>
      <c r="C298" s="39"/>
      <c r="D298" s="40">
        <f>D292-D296</f>
        <v>0</v>
      </c>
      <c r="E298" s="40">
        <f>E292-E296</f>
        <v>0</v>
      </c>
      <c r="F298" s="40">
        <f t="shared" ref="F298:U298" si="142">F292-F296</f>
        <v>0</v>
      </c>
      <c r="G298" s="40">
        <f t="shared" si="142"/>
        <v>0</v>
      </c>
      <c r="H298" s="40">
        <f t="shared" si="142"/>
        <v>0</v>
      </c>
      <c r="I298" s="40">
        <f t="shared" si="142"/>
        <v>0</v>
      </c>
      <c r="J298" s="40">
        <f t="shared" si="142"/>
        <v>0</v>
      </c>
      <c r="K298" s="40">
        <f t="shared" si="142"/>
        <v>0</v>
      </c>
      <c r="L298" s="40">
        <f t="shared" si="142"/>
        <v>0</v>
      </c>
      <c r="M298" s="40">
        <f t="shared" si="142"/>
        <v>0</v>
      </c>
      <c r="N298" s="40">
        <f t="shared" si="142"/>
        <v>0</v>
      </c>
      <c r="O298" s="40">
        <f t="shared" si="142"/>
        <v>0</v>
      </c>
      <c r="P298" s="40">
        <f t="shared" si="142"/>
        <v>0</v>
      </c>
      <c r="Q298" s="40">
        <f t="shared" si="142"/>
        <v>0</v>
      </c>
      <c r="R298" s="40">
        <f t="shared" si="142"/>
        <v>0</v>
      </c>
      <c r="S298" s="40">
        <f t="shared" si="142"/>
        <v>0</v>
      </c>
      <c r="T298" s="40">
        <f t="shared" si="142"/>
        <v>0</v>
      </c>
      <c r="U298" s="40">
        <f t="shared" si="142"/>
        <v>0</v>
      </c>
      <c r="V298" s="2"/>
    </row>
    <row r="299" spans="1:22" ht="15.75" customHeight="1" outlineLevel="1">
      <c r="A299" s="158"/>
      <c r="B299" s="158"/>
      <c r="C299" s="158"/>
      <c r="D299" s="158"/>
      <c r="E299" s="158"/>
      <c r="F299" s="158"/>
      <c r="G299" s="158"/>
      <c r="H299" s="158"/>
      <c r="I299" s="158"/>
      <c r="J299" s="158"/>
      <c r="K299" s="158"/>
      <c r="L299" s="158"/>
      <c r="M299" s="158"/>
      <c r="N299" s="158"/>
      <c r="O299" s="158"/>
      <c r="P299" s="158"/>
      <c r="Q299" s="158"/>
      <c r="R299" s="158"/>
      <c r="S299" s="158"/>
      <c r="T299" s="158"/>
      <c r="U299" s="158"/>
      <c r="V299" s="2"/>
    </row>
    <row r="300" spans="1:22" ht="15.75" outlineLevel="1">
      <c r="A300" s="167">
        <f>A296</f>
        <v>28</v>
      </c>
      <c r="B300" s="5" t="s">
        <v>181</v>
      </c>
      <c r="C300" s="5"/>
      <c r="D300" s="5">
        <f>IF(AND(D298&gt;0,E298&lt;0),MIN(IF(D292&lt;=1000,D298,1000+((D292-1000)*50%)-D296),-E298),0)</f>
        <v>0</v>
      </c>
      <c r="E300" s="5">
        <f>IF(AND(E298&gt;0,F298&lt;0),MIN(IF(E292&lt;=1000,E298,1000+((E292-1000)*50%)-E296),-F298),0)</f>
        <v>0</v>
      </c>
      <c r="F300" s="5">
        <f>IF(AND(F298&gt;0,G298&lt;0),MIN(IF(F292&lt;=1000,F298,1000+((F292-1000)*50%)-F296),-G298),0)</f>
        <v>0</v>
      </c>
      <c r="G300" s="5">
        <f>IF(AND(G298&gt;0,H298&lt;0),MIN(IF(G292&lt;=1000,G298,1000+((G292-1000)*50%)-G296),-H298),0)</f>
        <v>0</v>
      </c>
      <c r="H300" s="5">
        <f>IF(AND(H298&gt;0,I298&lt;0),MIN(IF(H292&lt;=1000,H298,1000+((H292-1000)*50%)-H296),-I298),0)</f>
        <v>0</v>
      </c>
      <c r="I300" s="5">
        <f t="shared" ref="I300:U300" si="143">IF(AND(I298&gt;0,J298&lt;0),MIN(IF(I292&lt;=1000,I298,1000+((I292-1000)*50%)-I296),-J298),0)</f>
        <v>0</v>
      </c>
      <c r="J300" s="5">
        <f t="shared" si="143"/>
        <v>0</v>
      </c>
      <c r="K300" s="5">
        <f t="shared" si="143"/>
        <v>0</v>
      </c>
      <c r="L300" s="5">
        <f t="shared" si="143"/>
        <v>0</v>
      </c>
      <c r="M300" s="5">
        <f t="shared" si="143"/>
        <v>0</v>
      </c>
      <c r="N300" s="5">
        <f t="shared" si="143"/>
        <v>0</v>
      </c>
      <c r="O300" s="5">
        <f t="shared" si="143"/>
        <v>0</v>
      </c>
      <c r="P300" s="5">
        <f t="shared" si="143"/>
        <v>0</v>
      </c>
      <c r="Q300" s="5">
        <f t="shared" si="143"/>
        <v>0</v>
      </c>
      <c r="R300" s="5">
        <f t="shared" si="143"/>
        <v>0</v>
      </c>
      <c r="S300" s="5">
        <f t="shared" si="143"/>
        <v>0</v>
      </c>
      <c r="T300" s="5">
        <f t="shared" si="143"/>
        <v>0</v>
      </c>
      <c r="U300" s="5">
        <f t="shared" si="143"/>
        <v>0</v>
      </c>
      <c r="V300" s="2"/>
    </row>
    <row r="301" spans="1:22" ht="15.75" outlineLevel="1">
      <c r="A301" s="166"/>
      <c r="B301" s="5"/>
      <c r="C301" s="5"/>
      <c r="D301" s="5"/>
      <c r="E301" s="5"/>
      <c r="F301" s="5"/>
      <c r="G301" s="5"/>
      <c r="H301" s="5"/>
      <c r="I301" s="5"/>
      <c r="J301" s="5"/>
      <c r="K301" s="5"/>
      <c r="L301" s="5"/>
      <c r="M301" s="5"/>
      <c r="N301" s="5"/>
      <c r="O301" s="5"/>
      <c r="P301" s="5"/>
      <c r="Q301" s="5"/>
      <c r="R301" s="5"/>
      <c r="S301" s="5"/>
      <c r="T301" s="5"/>
      <c r="U301" s="5"/>
      <c r="V301" s="2"/>
    </row>
    <row r="302" spans="1:22" ht="15.75" outlineLevel="1">
      <c r="A302" s="139" t="s">
        <v>180</v>
      </c>
      <c r="B302" s="140"/>
      <c r="C302" s="39"/>
      <c r="D302" s="40">
        <f t="shared" ref="D302:U302" si="144">D298-D300</f>
        <v>0</v>
      </c>
      <c r="E302" s="40">
        <f t="shared" si="144"/>
        <v>0</v>
      </c>
      <c r="F302" s="40">
        <f t="shared" si="144"/>
        <v>0</v>
      </c>
      <c r="G302" s="40">
        <f t="shared" si="144"/>
        <v>0</v>
      </c>
      <c r="H302" s="40">
        <f t="shared" si="144"/>
        <v>0</v>
      </c>
      <c r="I302" s="40">
        <f t="shared" si="144"/>
        <v>0</v>
      </c>
      <c r="J302" s="40">
        <f t="shared" si="144"/>
        <v>0</v>
      </c>
      <c r="K302" s="40">
        <f t="shared" si="144"/>
        <v>0</v>
      </c>
      <c r="L302" s="40">
        <f t="shared" si="144"/>
        <v>0</v>
      </c>
      <c r="M302" s="40">
        <f t="shared" si="144"/>
        <v>0</v>
      </c>
      <c r="N302" s="40">
        <f t="shared" si="144"/>
        <v>0</v>
      </c>
      <c r="O302" s="40">
        <f t="shared" si="144"/>
        <v>0</v>
      </c>
      <c r="P302" s="40">
        <f t="shared" si="144"/>
        <v>0</v>
      </c>
      <c r="Q302" s="40">
        <f t="shared" si="144"/>
        <v>0</v>
      </c>
      <c r="R302" s="40">
        <f t="shared" si="144"/>
        <v>0</v>
      </c>
      <c r="S302" s="40">
        <f t="shared" si="144"/>
        <v>0</v>
      </c>
      <c r="T302" s="40">
        <f t="shared" si="144"/>
        <v>0</v>
      </c>
      <c r="U302" s="40">
        <f t="shared" si="144"/>
        <v>0</v>
      </c>
      <c r="V302" s="2"/>
    </row>
    <row r="303" spans="1:22" ht="15.75" outlineLevel="1">
      <c r="A303" s="158"/>
      <c r="B303" s="158"/>
      <c r="C303" s="158"/>
      <c r="D303" s="158"/>
      <c r="E303" s="158"/>
      <c r="F303" s="158"/>
      <c r="G303" s="158"/>
      <c r="H303" s="158"/>
      <c r="I303" s="158"/>
      <c r="J303" s="158"/>
      <c r="K303" s="158"/>
      <c r="L303" s="158"/>
      <c r="M303" s="158"/>
      <c r="N303" s="158"/>
      <c r="O303" s="158"/>
      <c r="P303" s="158"/>
      <c r="Q303" s="158"/>
      <c r="R303" s="158"/>
      <c r="S303" s="158"/>
      <c r="T303" s="158"/>
      <c r="U303" s="158"/>
      <c r="V303" s="2"/>
    </row>
    <row r="304" spans="1:22" ht="15.75" outlineLevel="1">
      <c r="A304" s="167">
        <f>A300</f>
        <v>28</v>
      </c>
      <c r="B304" s="5" t="s">
        <v>178</v>
      </c>
      <c r="C304" s="5"/>
      <c r="D304" s="5">
        <f>IF(D302&lt;0,D302,D296+D300)</f>
        <v>0</v>
      </c>
      <c r="E304" s="5">
        <f t="shared" ref="E304:U304" si="145">IF(E302&lt;0,E302,E296+E300)</f>
        <v>0</v>
      </c>
      <c r="F304" s="5">
        <f t="shared" si="145"/>
        <v>0</v>
      </c>
      <c r="G304" s="5">
        <f t="shared" si="145"/>
        <v>0</v>
      </c>
      <c r="H304" s="5">
        <f>IF(H302&lt;0,H302,H296+H300)</f>
        <v>0</v>
      </c>
      <c r="I304" s="5">
        <f t="shared" si="145"/>
        <v>0</v>
      </c>
      <c r="J304" s="5">
        <f t="shared" si="145"/>
        <v>0</v>
      </c>
      <c r="K304" s="5">
        <f t="shared" si="145"/>
        <v>0</v>
      </c>
      <c r="L304" s="5">
        <f t="shared" si="145"/>
        <v>0</v>
      </c>
      <c r="M304" s="5">
        <f t="shared" si="145"/>
        <v>0</v>
      </c>
      <c r="N304" s="5">
        <f t="shared" si="145"/>
        <v>0</v>
      </c>
      <c r="O304" s="5">
        <f t="shared" si="145"/>
        <v>0</v>
      </c>
      <c r="P304" s="5">
        <f t="shared" si="145"/>
        <v>0</v>
      </c>
      <c r="Q304" s="5">
        <f t="shared" si="145"/>
        <v>0</v>
      </c>
      <c r="R304" s="5">
        <f t="shared" si="145"/>
        <v>0</v>
      </c>
      <c r="S304" s="5">
        <f t="shared" si="145"/>
        <v>0</v>
      </c>
      <c r="T304" s="5">
        <f t="shared" si="145"/>
        <v>0</v>
      </c>
      <c r="U304" s="5">
        <f t="shared" si="145"/>
        <v>0</v>
      </c>
      <c r="V304" s="2"/>
    </row>
    <row r="305" spans="1:23" ht="15.75" outlineLevel="1">
      <c r="A305" s="166"/>
      <c r="B305" s="5"/>
      <c r="C305" s="5"/>
      <c r="D305" s="5"/>
      <c r="E305" s="5"/>
      <c r="F305" s="5"/>
      <c r="G305" s="5"/>
      <c r="H305" s="5"/>
      <c r="I305" s="5"/>
      <c r="J305" s="5"/>
      <c r="K305" s="5"/>
      <c r="L305" s="5"/>
      <c r="M305" s="5"/>
      <c r="N305" s="5"/>
      <c r="O305" s="5"/>
      <c r="P305" s="5"/>
      <c r="Q305" s="5"/>
      <c r="R305" s="5"/>
      <c r="S305" s="5"/>
      <c r="T305" s="5"/>
      <c r="U305" s="5"/>
      <c r="V305" s="2"/>
    </row>
    <row r="306" spans="1:23" ht="15.75" outlineLevel="1">
      <c r="A306" s="139" t="s">
        <v>180</v>
      </c>
      <c r="B306" s="140"/>
      <c r="C306" s="39"/>
      <c r="D306" s="40">
        <f>D292-D304</f>
        <v>0</v>
      </c>
      <c r="E306" s="40">
        <f>E292-E304</f>
        <v>0</v>
      </c>
      <c r="F306" s="40">
        <f t="shared" ref="F306:U306" si="146">F292-F304</f>
        <v>0</v>
      </c>
      <c r="G306" s="40">
        <f t="shared" si="146"/>
        <v>0</v>
      </c>
      <c r="H306" s="40">
        <f t="shared" si="146"/>
        <v>0</v>
      </c>
      <c r="I306" s="40">
        <f t="shared" si="146"/>
        <v>0</v>
      </c>
      <c r="J306" s="40">
        <f t="shared" si="146"/>
        <v>0</v>
      </c>
      <c r="K306" s="40">
        <f t="shared" si="146"/>
        <v>0</v>
      </c>
      <c r="L306" s="40">
        <f t="shared" si="146"/>
        <v>0</v>
      </c>
      <c r="M306" s="40">
        <f t="shared" si="146"/>
        <v>0</v>
      </c>
      <c r="N306" s="40">
        <f t="shared" si="146"/>
        <v>0</v>
      </c>
      <c r="O306" s="40">
        <f t="shared" si="146"/>
        <v>0</v>
      </c>
      <c r="P306" s="40">
        <f t="shared" si="146"/>
        <v>0</v>
      </c>
      <c r="Q306" s="40">
        <f t="shared" si="146"/>
        <v>0</v>
      </c>
      <c r="R306" s="40">
        <f t="shared" si="146"/>
        <v>0</v>
      </c>
      <c r="S306" s="40">
        <f t="shared" si="146"/>
        <v>0</v>
      </c>
      <c r="T306" s="40">
        <f t="shared" si="146"/>
        <v>0</v>
      </c>
      <c r="U306" s="40">
        <f t="shared" si="146"/>
        <v>0</v>
      </c>
      <c r="V306" s="2"/>
    </row>
    <row r="307" spans="1:23" ht="15.75" outlineLevel="1">
      <c r="A307" s="13"/>
      <c r="B307" s="166"/>
      <c r="C307" s="166"/>
      <c r="D307" s="5" t="s">
        <v>182</v>
      </c>
      <c r="E307" s="5" t="s">
        <v>182</v>
      </c>
      <c r="F307" s="5"/>
      <c r="G307" s="5"/>
      <c r="H307" s="5"/>
      <c r="I307" s="5"/>
      <c r="J307" s="5"/>
      <c r="K307" s="5"/>
      <c r="L307" s="5"/>
      <c r="M307" s="5"/>
      <c r="N307" s="5"/>
      <c r="O307" s="5"/>
      <c r="P307" s="5"/>
      <c r="Q307" s="5"/>
      <c r="R307" s="5"/>
      <c r="S307" s="5"/>
      <c r="T307" s="5"/>
      <c r="U307" s="5"/>
      <c r="V307" s="2"/>
    </row>
    <row r="308" spans="1:23" ht="15.75" outlineLevel="1">
      <c r="A308" s="111" t="s">
        <v>183</v>
      </c>
      <c r="B308" s="37"/>
      <c r="C308" s="112">
        <f>D3-1</f>
        <v>2021</v>
      </c>
      <c r="D308" s="113">
        <f t="shared" ref="D308:U308" si="147">D3</f>
        <v>2022</v>
      </c>
      <c r="E308" s="113">
        <f t="shared" si="147"/>
        <v>2023</v>
      </c>
      <c r="F308" s="113">
        <f t="shared" si="147"/>
        <v>2024</v>
      </c>
      <c r="G308" s="113">
        <f t="shared" si="147"/>
        <v>2025</v>
      </c>
      <c r="H308" s="113">
        <f t="shared" si="147"/>
        <v>2026</v>
      </c>
      <c r="I308" s="113">
        <f t="shared" si="147"/>
        <v>2027</v>
      </c>
      <c r="J308" s="113">
        <f t="shared" si="147"/>
        <v>2028</v>
      </c>
      <c r="K308" s="113">
        <f t="shared" si="147"/>
        <v>2029</v>
      </c>
      <c r="L308" s="113">
        <f t="shared" si="147"/>
        <v>2030</v>
      </c>
      <c r="M308" s="113">
        <f t="shared" si="147"/>
        <v>2031</v>
      </c>
      <c r="N308" s="113">
        <f t="shared" si="147"/>
        <v>2032</v>
      </c>
      <c r="O308" s="113">
        <f t="shared" si="147"/>
        <v>2033</v>
      </c>
      <c r="P308" s="113">
        <f t="shared" si="147"/>
        <v>2034</v>
      </c>
      <c r="Q308" s="113">
        <f t="shared" si="147"/>
        <v>2035</v>
      </c>
      <c r="R308" s="113">
        <f t="shared" si="147"/>
        <v>2036</v>
      </c>
      <c r="S308" s="113">
        <f t="shared" si="147"/>
        <v>2037</v>
      </c>
      <c r="T308" s="113">
        <f t="shared" si="147"/>
        <v>2038</v>
      </c>
      <c r="U308" s="113">
        <f t="shared" si="147"/>
        <v>2039</v>
      </c>
      <c r="V308" s="2"/>
    </row>
    <row r="309" spans="1:23" ht="15.75" outlineLevel="1">
      <c r="A309" s="85">
        <f>C308-9</f>
        <v>2012</v>
      </c>
      <c r="B309" s="167"/>
      <c r="C309" s="125">
        <v>0</v>
      </c>
      <c r="D309" s="6"/>
      <c r="E309" s="173"/>
      <c r="F309" s="173"/>
      <c r="G309" s="173"/>
      <c r="H309" s="173"/>
      <c r="I309" s="173"/>
      <c r="J309" s="173"/>
      <c r="K309" s="173"/>
      <c r="L309" s="173"/>
      <c r="M309" s="173"/>
      <c r="N309" s="173"/>
      <c r="O309" s="173"/>
      <c r="P309" s="163"/>
      <c r="Q309" s="163"/>
      <c r="R309" s="163"/>
      <c r="S309" s="163"/>
      <c r="T309" s="163"/>
      <c r="U309" s="163"/>
      <c r="V309" s="2"/>
      <c r="W309" s="75"/>
    </row>
    <row r="310" spans="1:23" ht="15.75" outlineLevel="1">
      <c r="A310" s="85">
        <f>A309+1</f>
        <v>2013</v>
      </c>
      <c r="B310" s="167"/>
      <c r="C310" s="70">
        <v>0</v>
      </c>
      <c r="D310" s="6">
        <f>IF(D$296&lt;0,C310,MAX(C310-D$296,0))</f>
        <v>0</v>
      </c>
      <c r="E310" s="6">
        <f t="shared" ref="E310:U310" si="148">IF(E$296&lt;0,D310,MAX(D310-E$296,0))</f>
        <v>0</v>
      </c>
      <c r="F310" s="6">
        <f t="shared" si="148"/>
        <v>0</v>
      </c>
      <c r="G310" s="6">
        <f t="shared" si="148"/>
        <v>0</v>
      </c>
      <c r="H310" s="6">
        <f t="shared" si="148"/>
        <v>0</v>
      </c>
      <c r="I310" s="6">
        <f t="shared" si="148"/>
        <v>0</v>
      </c>
      <c r="J310" s="6">
        <f t="shared" si="148"/>
        <v>0</v>
      </c>
      <c r="K310" s="6">
        <f t="shared" si="148"/>
        <v>0</v>
      </c>
      <c r="L310" s="6">
        <f t="shared" si="148"/>
        <v>0</v>
      </c>
      <c r="M310" s="6">
        <f t="shared" si="148"/>
        <v>0</v>
      </c>
      <c r="N310" s="6">
        <f t="shared" si="148"/>
        <v>0</v>
      </c>
      <c r="O310" s="6">
        <f t="shared" si="148"/>
        <v>0</v>
      </c>
      <c r="P310" s="6">
        <f t="shared" si="148"/>
        <v>0</v>
      </c>
      <c r="Q310" s="6">
        <f t="shared" si="148"/>
        <v>0</v>
      </c>
      <c r="R310" s="6">
        <f t="shared" si="148"/>
        <v>0</v>
      </c>
      <c r="S310" s="6">
        <f t="shared" si="148"/>
        <v>0</v>
      </c>
      <c r="T310" s="6">
        <f t="shared" si="148"/>
        <v>0</v>
      </c>
      <c r="U310" s="6">
        <f t="shared" si="148"/>
        <v>0</v>
      </c>
      <c r="V310" s="2"/>
      <c r="W310" s="75"/>
    </row>
    <row r="311" spans="1:23" ht="15.75" outlineLevel="1">
      <c r="A311" s="85">
        <f>A310+1</f>
        <v>2014</v>
      </c>
      <c r="B311" s="167"/>
      <c r="C311" s="70">
        <v>0</v>
      </c>
      <c r="D311" s="6">
        <f>IF(D$296&lt;SUM(C$310:C310),C311,MAX(C311-D$296+SUM(C$310:C310),0))</f>
        <v>0</v>
      </c>
      <c r="E311" s="6">
        <f>IF(E$296&lt;SUM(D$310:D310),D311,MAX(D311-E$296+SUM(D$310:D310),0))</f>
        <v>0</v>
      </c>
      <c r="F311" s="6">
        <f>IF(F$296&lt;SUM(E$310:E310),E311,MAX(E311-F$296+SUM(E$310:E310),0))</f>
        <v>0</v>
      </c>
      <c r="G311" s="6">
        <f>IF(G$296&lt;SUM(F$310:F310),F311,MAX(F311-G$296+SUM(F$310:F310),0))</f>
        <v>0</v>
      </c>
      <c r="H311" s="6">
        <f>IF(H$296&lt;SUM(G$310:G310),G311,MAX(G311-H$296+SUM(G$310:G310),0))</f>
        <v>0</v>
      </c>
      <c r="I311" s="6">
        <f>IF(I$296&lt;SUM(H$310:H310),H311,MAX(H311-I$296+SUM(H$310:H310),0))</f>
        <v>0</v>
      </c>
      <c r="J311" s="6">
        <f>IF(J$296&lt;SUM(I$310:I310),I311,MAX(I311-J$296+SUM(I$310:I310),0))</f>
        <v>0</v>
      </c>
      <c r="K311" s="6">
        <f>IF(K$296&lt;SUM(J$310:J310),J311,MAX(J311-K$296+SUM(J$310:J310),0))</f>
        <v>0</v>
      </c>
      <c r="L311" s="6">
        <f>IF(L$296&lt;SUM(K$310:K310),K311,MAX(K311-L$296+SUM(K$310:K310),0))</f>
        <v>0</v>
      </c>
      <c r="M311" s="6">
        <f>IF(M$296&lt;SUM(L$310:L310),L311,MAX(L311-M$296+SUM(L$310:L310),0))</f>
        <v>0</v>
      </c>
      <c r="N311" s="6">
        <f>IF(N$296&lt;SUM(M$310:M310),M311,MAX(M311-N$296+SUM(M$310:M310),0))</f>
        <v>0</v>
      </c>
      <c r="O311" s="6">
        <f>IF(O$296&lt;SUM(N$310:N310),N311,MAX(N311-O$296+SUM(N$310:N310),0))</f>
        <v>0</v>
      </c>
      <c r="P311" s="6">
        <f>IF(P$296&lt;SUM(O$310:O310),O311,MAX(O311-P$296+SUM(O$310:O310),0))</f>
        <v>0</v>
      </c>
      <c r="Q311" s="6">
        <f>IF(Q$296&lt;SUM(P$310:P310),P311,MAX(P311-Q$296+SUM(P$310:P310),0))</f>
        <v>0</v>
      </c>
      <c r="R311" s="6">
        <f>IF(R$296&lt;SUM(Q$310:Q310),Q311,MAX(Q311-R$296+SUM(Q$310:Q310),0))</f>
        <v>0</v>
      </c>
      <c r="S311" s="6">
        <f>IF(S$296&lt;SUM(R$310:R310),R311,MAX(R311-S$296+SUM(R$310:R310),0))</f>
        <v>0</v>
      </c>
      <c r="T311" s="6">
        <f>IF(T$296&lt;SUM(S$310:S310),S311,MAX(S311-T$296+SUM(S$310:S310),0))</f>
        <v>0</v>
      </c>
      <c r="U311" s="6">
        <f>IF(U$296&lt;SUM(T$310:T310),T311,MAX(T311-U$296+SUM(T$310:T310),0))</f>
        <v>0</v>
      </c>
      <c r="V311" s="2"/>
      <c r="W311" s="75"/>
    </row>
    <row r="312" spans="1:23" ht="15.75" outlineLevel="1">
      <c r="A312" s="85">
        <f t="shared" ref="A312:A336" si="149">A311+1</f>
        <v>2015</v>
      </c>
      <c r="B312" s="167"/>
      <c r="C312" s="70">
        <v>0</v>
      </c>
      <c r="D312" s="6">
        <f>IF(D$296&lt;SUM(C$310:C311),C312,MAX(C312-D$296+SUM(C$310:C311),0))</f>
        <v>0</v>
      </c>
      <c r="E312" s="6">
        <f>IF(E$296&lt;SUM(D$310:D311),D312,MAX(D312-E$296+SUM(D$310:D311),0))</f>
        <v>0</v>
      </c>
      <c r="F312" s="6">
        <f>IF(F$296&lt;SUM(E$310:E311),E312,MAX(E312-F$296+SUM(E$310:E311),0))</f>
        <v>0</v>
      </c>
      <c r="G312" s="6">
        <f>IF(G$296&lt;SUM(F$310:F311),F312,MAX(F312-G$296+SUM(F$310:F311),0))</f>
        <v>0</v>
      </c>
      <c r="H312" s="6">
        <f>IF(H$296&lt;SUM(G$310:G311),G312,MAX(G312-H$296+SUM(G$310:G311),0))</f>
        <v>0</v>
      </c>
      <c r="I312" s="6">
        <f>IF(I$296&lt;SUM(H$310:H311),H312,MAX(H312-I$296+SUM(H$310:H311),0))</f>
        <v>0</v>
      </c>
      <c r="J312" s="6">
        <f>IF(J$296&lt;SUM(I$310:I311),I312,MAX(I312-J$296+SUM(I$310:I311),0))</f>
        <v>0</v>
      </c>
      <c r="K312" s="6">
        <f>IF(K$296&lt;SUM(J$310:J311),J312,MAX(J312-K$296+SUM(J$310:J311),0))</f>
        <v>0</v>
      </c>
      <c r="L312" s="6">
        <f>IF(L$296&lt;SUM(K$310:K311),K312,MAX(K312-L$296+SUM(K$310:K311),0))</f>
        <v>0</v>
      </c>
      <c r="M312" s="6">
        <f>IF(M$296&lt;SUM(L$310:L311),L312,MAX(L312-M$296+SUM(L$310:L311),0))</f>
        <v>0</v>
      </c>
      <c r="N312" s="6">
        <f>IF(N$296&lt;SUM(M$310:M311),M312,MAX(M312-N$296+SUM(M$310:M311),0))</f>
        <v>0</v>
      </c>
      <c r="O312" s="6">
        <f>IF(O$296&lt;SUM(N$310:N311),N312,MAX(N312-O$296+SUM(N$310:N311),0))</f>
        <v>0</v>
      </c>
      <c r="P312" s="6">
        <f>IF(P$296&lt;SUM(O$310:O311),O312,MAX(O312-P$296+SUM(O$310:O311),0))</f>
        <v>0</v>
      </c>
      <c r="Q312" s="6">
        <f>IF(Q$296&lt;SUM(P$310:P311),P312,MAX(P312-Q$296+SUM(P$310:P311),0))</f>
        <v>0</v>
      </c>
      <c r="R312" s="6">
        <f>IF(R$296&lt;SUM(Q$310:Q311),Q312,MAX(Q312-R$296+SUM(Q$310:Q311),0))</f>
        <v>0</v>
      </c>
      <c r="S312" s="6">
        <f>IF(S$296&lt;SUM(R$310:R311),R312,MAX(R312-S$296+SUM(R$310:R311),0))</f>
        <v>0</v>
      </c>
      <c r="T312" s="6">
        <f>IF(T$296&lt;SUM(S$310:S311),S312,MAX(S312-T$296+SUM(S$310:S311),0))</f>
        <v>0</v>
      </c>
      <c r="U312" s="6">
        <f>IF(U$296&lt;SUM(T$310:T311),T312,MAX(T312-U$296+SUM(T$310:T311),0))</f>
        <v>0</v>
      </c>
      <c r="V312" s="2"/>
      <c r="W312" s="75"/>
    </row>
    <row r="313" spans="1:23" ht="15.75" outlineLevel="1">
      <c r="A313" s="85">
        <f t="shared" si="149"/>
        <v>2016</v>
      </c>
      <c r="B313" s="167"/>
      <c r="C313" s="70">
        <v>0</v>
      </c>
      <c r="D313" s="6">
        <f>IF(D$296&lt;SUM(C$310:C312),C313,MAX(C313-D$296+SUM(C$310:C312),0))</f>
        <v>0</v>
      </c>
      <c r="E313" s="6">
        <f>IF(E$296&lt;SUM(D$310:D312),D313,MAX(D313-E$296+SUM(D$310:D312),0))</f>
        <v>0</v>
      </c>
      <c r="F313" s="6">
        <f>IF(F$296&lt;SUM(E$310:E312),E313,MAX(E313-F$296+SUM(E$310:E312),0))</f>
        <v>0</v>
      </c>
      <c r="G313" s="6">
        <f>IF(G$296&lt;SUM(F$310:F312),F313,MAX(F313-G$296+SUM(F$310:F312),0))</f>
        <v>0</v>
      </c>
      <c r="H313" s="6">
        <f>IF(H$296&lt;SUM(G$310:G312),G313,MAX(G313-H$296+SUM(G$310:G312),0))</f>
        <v>0</v>
      </c>
      <c r="I313" s="6">
        <f>IF(I$296&lt;SUM(H$310:H312),H313,MAX(H313-I$296+SUM(H$310:H312),0))</f>
        <v>0</v>
      </c>
      <c r="J313" s="6">
        <f>IF(J$296&lt;SUM(I$310:I312),I313,MAX(I313-J$296+SUM(I$310:I312),0))</f>
        <v>0</v>
      </c>
      <c r="K313" s="6">
        <f>IF(K$296&lt;SUM(J$310:J312),J313,MAX(J313-K$296+SUM(J$310:J312),0))</f>
        <v>0</v>
      </c>
      <c r="L313" s="6">
        <f>IF(L$296&lt;SUM(K$310:K312),K313,MAX(K313-L$296+SUM(K$310:K312),0))</f>
        <v>0</v>
      </c>
      <c r="M313" s="6">
        <f>IF(M$296&lt;SUM(L$310:L312),L313,MAX(L313-M$296+SUM(L$310:L312),0))</f>
        <v>0</v>
      </c>
      <c r="N313" s="6">
        <f>IF(N$296&lt;SUM(M$310:M312),M313,MAX(M313-N$296+SUM(M$310:M312),0))</f>
        <v>0</v>
      </c>
      <c r="O313" s="6">
        <f>IF(O$296&lt;SUM(N$310:N312),N313,MAX(N313-O$296+SUM(N$310:N312),0))</f>
        <v>0</v>
      </c>
      <c r="P313" s="6">
        <f>IF(P$296&lt;SUM(O$310:O312),O313,MAX(O313-P$296+SUM(O$310:O312),0))</f>
        <v>0</v>
      </c>
      <c r="Q313" s="6">
        <f>IF(Q$296&lt;SUM(P$310:P312),P313,MAX(P313-Q$296+SUM(P$310:P312),0))</f>
        <v>0</v>
      </c>
      <c r="R313" s="6">
        <f>IF(R$296&lt;SUM(Q$310:Q312),Q313,MAX(Q313-R$296+SUM(Q$310:Q312),0))</f>
        <v>0</v>
      </c>
      <c r="S313" s="6">
        <f>IF(S$296&lt;SUM(R$310:R312),R313,MAX(R313-S$296+SUM(R$310:R312),0))</f>
        <v>0</v>
      </c>
      <c r="T313" s="6">
        <f>IF(T$296&lt;SUM(S$310:S312),S313,MAX(S313-T$296+SUM(S$310:S312),0))</f>
        <v>0</v>
      </c>
      <c r="U313" s="6">
        <f>IF(U$296&lt;SUM(T$310:T312),T313,MAX(T313-U$296+SUM(T$310:T312),0))</f>
        <v>0</v>
      </c>
      <c r="V313" s="2"/>
      <c r="W313" s="75"/>
    </row>
    <row r="314" spans="1:23" ht="15.75" outlineLevel="1">
      <c r="A314" s="85">
        <f t="shared" si="149"/>
        <v>2017</v>
      </c>
      <c r="B314" s="167"/>
      <c r="C314" s="70">
        <v>0</v>
      </c>
      <c r="D314" s="6">
        <f>IF(D$296&lt;SUM(C$310:C313),C314,MAX(C314-D$296+SUM(C$310:C313),0))</f>
        <v>0</v>
      </c>
      <c r="E314" s="6">
        <f>IF(E$296&lt;SUM(D$310:D313),D314,MAX(D314-E$296+SUM(D$310:D313),0))</f>
        <v>0</v>
      </c>
      <c r="F314" s="6">
        <f>IF(F$296&lt;SUM(E$310:E313),E314,MAX(E314-F$296+SUM(E$310:E313),0))</f>
        <v>0</v>
      </c>
      <c r="G314" s="6">
        <f>IF(G$296&lt;SUM(F$310:F313),F314,MAX(F314-G$296+SUM(F$310:F313),0))</f>
        <v>0</v>
      </c>
      <c r="H314" s="6">
        <f>IF(H$296&lt;SUM(G$310:G313),G314,MAX(G314-H$296+SUM(G$310:G313),0))</f>
        <v>0</v>
      </c>
      <c r="I314" s="6">
        <f>IF(I$296&lt;SUM(H$310:H313),H314,MAX(H314-I$296+SUM(H$310:H313),0))</f>
        <v>0</v>
      </c>
      <c r="J314" s="6">
        <f>IF(J$296&lt;SUM(I$310:I313),I314,MAX(I314-J$296+SUM(I$310:I313),0))</f>
        <v>0</v>
      </c>
      <c r="K314" s="6">
        <f>IF(K$296&lt;SUM(J$310:J313),J314,MAX(J314-K$296+SUM(J$310:J313),0))</f>
        <v>0</v>
      </c>
      <c r="L314" s="6">
        <f>IF(L$296&lt;SUM(K$310:K313),K314,MAX(K314-L$296+SUM(K$310:K313),0))</f>
        <v>0</v>
      </c>
      <c r="M314" s="6">
        <f>IF(M$296&lt;SUM(L$310:L313),L314,MAX(L314-M$296+SUM(L$310:L313),0))</f>
        <v>0</v>
      </c>
      <c r="N314" s="6">
        <f>IF(N$296&lt;SUM(M$310:M313),M314,MAX(M314-N$296+SUM(M$310:M313),0))</f>
        <v>0</v>
      </c>
      <c r="O314" s="6">
        <f>IF(O$296&lt;SUM(N$310:N313),N314,MAX(N314-O$296+SUM(N$310:N313),0))</f>
        <v>0</v>
      </c>
      <c r="P314" s="6">
        <f>IF(P$296&lt;SUM(O$310:O313),O314,MAX(O314-P$296+SUM(O$310:O313),0))</f>
        <v>0</v>
      </c>
      <c r="Q314" s="6">
        <f>IF(Q$296&lt;SUM(P$310:P313),P314,MAX(P314-Q$296+SUM(P$310:P313),0))</f>
        <v>0</v>
      </c>
      <c r="R314" s="6">
        <f>IF(R$296&lt;SUM(Q$310:Q313),Q314,MAX(Q314-R$296+SUM(Q$310:Q313),0))</f>
        <v>0</v>
      </c>
      <c r="S314" s="6">
        <f>IF(S$296&lt;SUM(R$310:R313),R314,MAX(R314-S$296+SUM(R$310:R313),0))</f>
        <v>0</v>
      </c>
      <c r="T314" s="6">
        <f>IF(T$296&lt;SUM(S$310:S313),S314,MAX(S314-T$296+SUM(S$310:S313),0))</f>
        <v>0</v>
      </c>
      <c r="U314" s="6">
        <f>IF(U$296&lt;SUM(T$310:T313),T314,MAX(T314-U$296+SUM(T$310:T313),0))</f>
        <v>0</v>
      </c>
      <c r="V314" s="2"/>
      <c r="W314" s="67"/>
    </row>
    <row r="315" spans="1:23" ht="15.75" outlineLevel="1">
      <c r="A315" s="85">
        <f t="shared" si="149"/>
        <v>2018</v>
      </c>
      <c r="B315" s="167"/>
      <c r="C315" s="70">
        <v>0</v>
      </c>
      <c r="D315" s="6">
        <f>IF(D$296&lt;SUM(C$310:C314),C315,MAX(C315-D$296+SUM(C$310:C314),0))</f>
        <v>0</v>
      </c>
      <c r="E315" s="6">
        <f>IF(E$296&lt;SUM(D$310:D314),D315,MAX(D315-E$296+SUM(D$310:D314),0))</f>
        <v>0</v>
      </c>
      <c r="F315" s="6">
        <f>IF(F$296&lt;SUM(E$310:E314),E315,MAX(E315-F$296+SUM(E$310:E314),0))</f>
        <v>0</v>
      </c>
      <c r="G315" s="6">
        <f>IF(G$296&lt;SUM(F$310:F314),F315,MAX(F315-G$296+SUM(F$310:F314),0))</f>
        <v>0</v>
      </c>
      <c r="H315" s="6">
        <f>IF(H$296&lt;SUM(G$310:G314),G315,MAX(G315-H$296+SUM(G$310:G314),0))</f>
        <v>0</v>
      </c>
      <c r="I315" s="6">
        <f>IF(I$296&lt;SUM(H$310:H314),H315,MAX(H315-I$296+SUM(H$310:H314),0))</f>
        <v>0</v>
      </c>
      <c r="J315" s="6">
        <f>IF(J$296&lt;SUM(I$310:I314),I315,MAX(I315-J$296+SUM(I$310:I314),0))</f>
        <v>0</v>
      </c>
      <c r="K315" s="6">
        <f>IF(K$296&lt;SUM(J$310:J314),J315,MAX(J315-K$296+SUM(J$310:J314),0))</f>
        <v>0</v>
      </c>
      <c r="L315" s="6">
        <f>IF(L$296&lt;SUM(K$310:K314),K315,MAX(K315-L$296+SUM(K$310:K314),0))</f>
        <v>0</v>
      </c>
      <c r="M315" s="6">
        <f>IF(M$296&lt;SUM(L$310:L314),L315,MAX(L315-M$296+SUM(L$310:L314),0))</f>
        <v>0</v>
      </c>
      <c r="N315" s="6">
        <f>IF(N$296&lt;SUM(M$310:M314),M315,MAX(M315-N$296+SUM(M$310:M314),0))</f>
        <v>0</v>
      </c>
      <c r="O315" s="6">
        <f>IF(O$296&lt;SUM(N$310:N314),N315,MAX(N315-O$296+SUM(N$310:N314),0))</f>
        <v>0</v>
      </c>
      <c r="P315" s="6">
        <f>IF(P$296&lt;SUM(O$310:O314),O315,MAX(O315-P$296+SUM(O$310:O314),0))</f>
        <v>0</v>
      </c>
      <c r="Q315" s="6">
        <f>IF(Q$296&lt;SUM(P$310:P314),P315,MAX(P315-Q$296+SUM(P$310:P314),0))</f>
        <v>0</v>
      </c>
      <c r="R315" s="6">
        <f>IF(R$296&lt;SUM(Q$310:Q314),Q315,MAX(Q315-R$296+SUM(Q$310:Q314),0))</f>
        <v>0</v>
      </c>
      <c r="S315" s="6">
        <f>IF(S$296&lt;SUM(R$310:R314),R315,MAX(R315-S$296+SUM(R$310:R314),0))</f>
        <v>0</v>
      </c>
      <c r="T315" s="6">
        <f>IF(T$296&lt;SUM(S$310:S314),S315,MAX(S315-T$296+SUM(S$310:S314),0))</f>
        <v>0</v>
      </c>
      <c r="U315" s="6">
        <f>IF(U$296&lt;SUM(T$310:T314),T315,MAX(T315-U$296+SUM(T$310:T314),0))</f>
        <v>0</v>
      </c>
      <c r="V315" s="2"/>
      <c r="W315" s="75"/>
    </row>
    <row r="316" spans="1:23" ht="15.75" outlineLevel="1">
      <c r="A316" s="85">
        <f t="shared" si="149"/>
        <v>2019</v>
      </c>
      <c r="B316" s="167"/>
      <c r="C316" s="70">
        <v>0</v>
      </c>
      <c r="D316" s="6">
        <f>IF(D$296&lt;SUM(C$310:C315),C316,MAX(C316-D$296+SUM(C$310:C315),0))</f>
        <v>0</v>
      </c>
      <c r="E316" s="6">
        <f>IF(E$296&lt;SUM(D$310:D315),D316,MAX(D316-E$296+SUM(D$310:D315),0))</f>
        <v>0</v>
      </c>
      <c r="F316" s="6">
        <f>IF(F$296&lt;SUM(E$310:E315),E316,MAX(E316-F$296+SUM(E$310:E315),0))</f>
        <v>0</v>
      </c>
      <c r="G316" s="6">
        <f>IF(G$296&lt;SUM(F$310:F315),F316,MAX(F316-G$296+SUM(F$310:F315),0))</f>
        <v>0</v>
      </c>
      <c r="H316" s="6">
        <f>IF(H$296&lt;SUM(G$310:G315),G316,MAX(G316-H$296+SUM(G$310:G315),0))</f>
        <v>0</v>
      </c>
      <c r="I316" s="6">
        <f>IF(I$296&lt;SUM(H$310:H315),H316,MAX(H316-I$296+SUM(H$310:H315),0))</f>
        <v>0</v>
      </c>
      <c r="J316" s="6">
        <f>IF(J$296&lt;SUM(I$310:I315),I316,MAX(I316-J$296+SUM(I$310:I315),0))</f>
        <v>0</v>
      </c>
      <c r="K316" s="6">
        <f>IF(K$296&lt;SUM(J$310:J315),J316,MAX(J316-K$296+SUM(J$310:J315),0))</f>
        <v>0</v>
      </c>
      <c r="L316" s="6">
        <f>IF(L$296&lt;SUM(K$310:K315),K316,MAX(K316-L$296+SUM(K$310:K315),0))</f>
        <v>0</v>
      </c>
      <c r="M316" s="6">
        <f>IF(M$296&lt;SUM(L$310:L315),L316,MAX(L316-M$296+SUM(L$310:L315),0))</f>
        <v>0</v>
      </c>
      <c r="N316" s="6">
        <f>IF(N$296&lt;SUM(M$310:M315),M316,MAX(M316-N$296+SUM(M$310:M315),0))</f>
        <v>0</v>
      </c>
      <c r="O316" s="6">
        <f>IF(O$296&lt;SUM(N$310:N315),N316,MAX(N316-O$296+SUM(N$310:N315),0))</f>
        <v>0</v>
      </c>
      <c r="P316" s="6">
        <f>IF(P$296&lt;SUM(O$310:O315),O316,MAX(O316-P$296+SUM(O$310:O315),0))</f>
        <v>0</v>
      </c>
      <c r="Q316" s="6">
        <f>IF(Q$296&lt;SUM(P$310:P315),P316,MAX(P316-Q$296+SUM(P$310:P315),0))</f>
        <v>0</v>
      </c>
      <c r="R316" s="6">
        <f>IF(R$296&lt;SUM(Q$310:Q315),Q316,MAX(Q316-R$296+SUM(Q$310:Q315),0))</f>
        <v>0</v>
      </c>
      <c r="S316" s="6">
        <f>IF(S$296&lt;SUM(R$310:R315),R316,MAX(R316-S$296+SUM(R$310:R315),0))</f>
        <v>0</v>
      </c>
      <c r="T316" s="6">
        <f>IF(T$296&lt;SUM(S$310:S315),S316,MAX(S316-T$296+SUM(S$310:S315),0))</f>
        <v>0</v>
      </c>
      <c r="U316" s="6">
        <f>IF(U$296&lt;SUM(T$310:T315),T316,MAX(T316-U$296+SUM(T$310:T315),0))</f>
        <v>0</v>
      </c>
      <c r="V316" s="2"/>
      <c r="W316" s="75"/>
    </row>
    <row r="317" spans="1:23" ht="15.75" outlineLevel="1">
      <c r="A317" s="85">
        <f t="shared" si="149"/>
        <v>2020</v>
      </c>
      <c r="B317" s="167"/>
      <c r="C317" s="70">
        <v>0</v>
      </c>
      <c r="D317" s="6">
        <f>IF(D$296&lt;SUM(C$310:C316),C317,MAX(C317-D$296+SUM(C$310:C316),0))</f>
        <v>0</v>
      </c>
      <c r="E317" s="6">
        <f>IF(E$296&lt;SUM(D$310:D316),D317,MAX(D317-E$296+SUM(D$310:D316),0))</f>
        <v>0</v>
      </c>
      <c r="F317" s="6">
        <f>IF(F$296&lt;SUM(E$310:E316),E317,MAX(E317-F$296+SUM(E$310:E316),0))</f>
        <v>0</v>
      </c>
      <c r="G317" s="6">
        <f>IF(G$296&lt;SUM(F$310:F316),F317,MAX(F317-G$296+SUM(F$310:F316),0))</f>
        <v>0</v>
      </c>
      <c r="H317" s="6">
        <f>IF(H$296&lt;SUM(G$310:G316),G317,MAX(G317-H$296+SUM(G$310:G316),0))</f>
        <v>0</v>
      </c>
      <c r="I317" s="6">
        <f>IF(I$296&lt;SUM(H$310:H316),H317,MAX(H317-I$296+SUM(H$310:H316),0))</f>
        <v>0</v>
      </c>
      <c r="J317" s="6">
        <f>IF(J$296&lt;SUM(I$310:I316),I317,MAX(I317-J$296+SUM(I$310:I316),0))</f>
        <v>0</v>
      </c>
      <c r="K317" s="6">
        <f>IF(K$296&lt;SUM(J$310:J316),J317,MAX(J317-K$296+SUM(J$310:J316),0))</f>
        <v>0</v>
      </c>
      <c r="L317" s="6">
        <f>IF(L$296&lt;SUM(K$310:K316),K317,MAX(K317-L$296+SUM(K$310:K316),0))</f>
        <v>0</v>
      </c>
      <c r="M317" s="6">
        <f>IF(M$296&lt;SUM(L$310:L316),L317,MAX(L317-M$296+SUM(L$310:L316),0))</f>
        <v>0</v>
      </c>
      <c r="N317" s="6">
        <f>IF(N$296&lt;SUM(M$310:M316),M317,MAX(M317-N$296+SUM(M$310:M316),0))</f>
        <v>0</v>
      </c>
      <c r="O317" s="6">
        <f>IF(O$296&lt;SUM(N$310:N316),N317,MAX(N317-O$296+SUM(N$310:N316),0))</f>
        <v>0</v>
      </c>
      <c r="P317" s="6">
        <f>IF(P$296&lt;SUM(O$310:O316),O317,MAX(O317-P$296+SUM(O$310:O316),0))</f>
        <v>0</v>
      </c>
      <c r="Q317" s="6">
        <f>IF(Q$296&lt;SUM(P$310:P316),P317,MAX(P317-Q$296+SUM(P$310:P316),0))</f>
        <v>0</v>
      </c>
      <c r="R317" s="6">
        <f>IF(R$296&lt;SUM(Q$310:Q316),Q317,MAX(Q317-R$296+SUM(Q$310:Q316),0))</f>
        <v>0</v>
      </c>
      <c r="S317" s="6">
        <f>IF(S$296&lt;SUM(R$310:R316),R317,MAX(R317-S$296+SUM(R$310:R316),0))</f>
        <v>0</v>
      </c>
      <c r="T317" s="6">
        <f>IF(T$296&lt;SUM(S$310:S316),S317,MAX(S317-T$296+SUM(S$310:S316),0))</f>
        <v>0</v>
      </c>
      <c r="U317" s="6">
        <f>IF(U$296&lt;SUM(T$310:T316),T317,MAX(T317-U$296+SUM(T$310:T316),0))</f>
        <v>0</v>
      </c>
      <c r="V317" s="2"/>
    </row>
    <row r="318" spans="1:23" ht="15.75" outlineLevel="1">
      <c r="A318" s="85">
        <f t="shared" si="149"/>
        <v>2021</v>
      </c>
      <c r="B318" s="167"/>
      <c r="C318" s="70">
        <v>0</v>
      </c>
      <c r="D318" s="6">
        <f>IF(D$296&lt;SUM(C$310:C317),C318,MAX(C318-D$296+SUM(C$310:C317),0))</f>
        <v>0</v>
      </c>
      <c r="E318" s="6">
        <f>IF(E$296&lt;SUM(D$310:D317),D318,MAX(D318-E$296+SUM(D$310:D317),0))</f>
        <v>0</v>
      </c>
      <c r="F318" s="6">
        <f>IF(F$296&lt;SUM(E$310:E317),E318,MAX(E318-F$296+SUM(E$310:E317),0))</f>
        <v>0</v>
      </c>
      <c r="G318" s="6">
        <f>IF(G$296&lt;SUM(F$310:F317),F318,MAX(F318-G$296+SUM(F$310:F317),0))</f>
        <v>0</v>
      </c>
      <c r="H318" s="6">
        <f>IF(H$296&lt;SUM(G$310:G317),G318,MAX(G318-H$296+SUM(G$310:G317),0))</f>
        <v>0</v>
      </c>
      <c r="I318" s="6">
        <f>IF(I$296&lt;SUM(H$310:H317),H318,MAX(H318-I$296+SUM(H$310:H317),0))</f>
        <v>0</v>
      </c>
      <c r="J318" s="6">
        <f>IF(J$296&lt;SUM(I$310:I317),I318,MAX(I318-J$296+SUM(I$310:I317),0))</f>
        <v>0</v>
      </c>
      <c r="K318" s="6">
        <f>IF(K$296&lt;SUM(J$310:J317),J318,MAX(J318-K$296+SUM(J$310:J317),0))</f>
        <v>0</v>
      </c>
      <c r="L318" s="6">
        <f>IF(L$296&lt;SUM(K$310:K317),K318,MAX(K318-L$296+SUM(K$310:K317),0))</f>
        <v>0</v>
      </c>
      <c r="M318" s="6">
        <f>IF(M$296&lt;SUM(L$310:L317),L318,MAX(L318-M$296+SUM(L$310:L317),0))</f>
        <v>0</v>
      </c>
      <c r="N318" s="6">
        <f>IF(N$296&lt;SUM(M$310:M317),M318,MAX(M318-N$296+SUM(M$310:M317),0))</f>
        <v>0</v>
      </c>
      <c r="O318" s="6">
        <f>IF(O$296&lt;SUM(N$310:N317),N318,MAX(N318-O$296+SUM(N$310:N317),0))</f>
        <v>0</v>
      </c>
      <c r="P318" s="6">
        <f>IF(P$296&lt;SUM(O$310:O317),O318,MAX(O318-P$296+SUM(O$310:O317),0))</f>
        <v>0</v>
      </c>
      <c r="Q318" s="6">
        <f>IF(Q$296&lt;SUM(P$310:P317),P318,MAX(P318-Q$296+SUM(P$310:P317),0))</f>
        <v>0</v>
      </c>
      <c r="R318" s="6">
        <f>IF(R$296&lt;SUM(Q$310:Q317),Q318,MAX(Q318-R$296+SUM(Q$310:Q317),0))</f>
        <v>0</v>
      </c>
      <c r="S318" s="6">
        <f>IF(S$296&lt;SUM(R$310:R317),R318,MAX(R318-S$296+SUM(R$310:R317),0))</f>
        <v>0</v>
      </c>
      <c r="T318" s="6">
        <f>IF(T$296&lt;SUM(S$310:S317),S318,MAX(S318-T$296+SUM(S$310:S317),0))</f>
        <v>0</v>
      </c>
      <c r="U318" s="6">
        <f>IF(U$296&lt;SUM(T$310:T317),T318,MAX(T318-U$296+SUM(T$310:T317),0))</f>
        <v>0</v>
      </c>
      <c r="V318" s="2"/>
      <c r="W318" s="75"/>
    </row>
    <row r="319" spans="1:23" ht="15.75" outlineLevel="1">
      <c r="A319" s="85">
        <f t="shared" si="149"/>
        <v>2022</v>
      </c>
      <c r="B319" s="167"/>
      <c r="C319" s="72"/>
      <c r="D319" s="6">
        <f>IF(D$296&lt;SUM(C$310:C318),C319,MAX(C319-D$296+SUM(C$310:C318),0))</f>
        <v>0</v>
      </c>
      <c r="E319" s="6">
        <f>IF(E$296&lt;SUM(D$310:D318),D319,MAX(D319-E$296+SUM(D$310:D318),0))</f>
        <v>0</v>
      </c>
      <c r="F319" s="6">
        <f>IF(F$296&lt;SUM(E$310:E318),E319,MAX(E319-F$296+SUM(E$310:E318),0))</f>
        <v>0</v>
      </c>
      <c r="G319" s="6">
        <f>IF(G$296&lt;SUM(F$310:F318),F319,MAX(F319-G$296+SUM(F$310:F318),0))</f>
        <v>0</v>
      </c>
      <c r="H319" s="6">
        <f>IF(H$296&lt;SUM(G$310:G318),G319,MAX(G319-H$296+SUM(G$310:G318),0))</f>
        <v>0</v>
      </c>
      <c r="I319" s="6">
        <f>IF(I$296&lt;SUM(H$310:H318),H319,MAX(H319-I$296+SUM(H$310:H318),0))</f>
        <v>0</v>
      </c>
      <c r="J319" s="6">
        <f>IF(J$296&lt;SUM(I$310:I318),I319,MAX(I319-J$296+SUM(I$310:I318),0))</f>
        <v>0</v>
      </c>
      <c r="K319" s="6">
        <f>IF(K$296&lt;SUM(J$310:J318),J319,MAX(J319-K$296+SUM(J$310:J318),0))</f>
        <v>0</v>
      </c>
      <c r="L319" s="6">
        <f>IF(L$296&lt;SUM(K$310:K318),K319,MAX(K319-L$296+SUM(K$310:K318),0))</f>
        <v>0</v>
      </c>
      <c r="M319" s="6">
        <f>IF(M$296&lt;SUM(L$310:L318),L319,MAX(L319-M$296+SUM(L$310:L318),0))</f>
        <v>0</v>
      </c>
      <c r="N319" s="6">
        <f>IF(N$296&lt;SUM(M$310:M318),M319,MAX(M319-N$296+SUM(M$310:M318),0))</f>
        <v>0</v>
      </c>
      <c r="O319" s="6">
        <f>IF(O$296&lt;SUM(N$310:N318),N319,MAX(N319-O$296+SUM(N$310:N318),0))</f>
        <v>0</v>
      </c>
      <c r="P319" s="6">
        <f>IF(P$296&lt;SUM(O$310:O318),O319,MAX(O319-P$296+SUM(O$310:O318),0))</f>
        <v>0</v>
      </c>
      <c r="Q319" s="6">
        <f>IF(Q$296&lt;SUM(P$310:P318),P319,MAX(P319-Q$296+SUM(P$310:P318),0))</f>
        <v>0</v>
      </c>
      <c r="R319" s="6">
        <f>IF(R$296&lt;SUM(Q$310:Q318),Q319,MAX(Q319-R$296+SUM(Q$310:Q318),0))</f>
        <v>0</v>
      </c>
      <c r="S319" s="6">
        <f>IF(S$296&lt;SUM(R$310:R318),R319,MAX(R319-S$296+SUM(R$310:R318),0))</f>
        <v>0</v>
      </c>
      <c r="T319" s="6">
        <f>IF(T$296&lt;SUM(S$310:S318),S319,MAX(S319-T$296+SUM(S$310:S318),0))</f>
        <v>0</v>
      </c>
      <c r="U319" s="6">
        <f>IF(U$296&lt;SUM(T$310:T318),T319,MAX(T319-U$296+SUM(T$310:T318),0))</f>
        <v>0</v>
      </c>
      <c r="V319" s="2"/>
    </row>
    <row r="320" spans="1:23" ht="15.75" outlineLevel="1">
      <c r="A320" s="85">
        <f t="shared" si="149"/>
        <v>2023</v>
      </c>
      <c r="B320" s="167"/>
      <c r="C320" s="72"/>
      <c r="D320" s="6"/>
      <c r="E320" s="6">
        <f>IF(E$292&lt;0,-E$292-D$300,0)</f>
        <v>0</v>
      </c>
      <c r="F320" s="6">
        <f>IF(F$296&lt;SUM(E$310:E319),E320,MAX(E320-F$296+SUM(E$310:E319),0))</f>
        <v>0</v>
      </c>
      <c r="G320" s="6">
        <f>IF(G$296&lt;SUM(F$310:F319),F320,MAX(F320-G$296+SUM(F$310:F319),0))</f>
        <v>0</v>
      </c>
      <c r="H320" s="6">
        <f>IF(H$296&lt;SUM(G$310:G319),G320,MAX(G320-H$296+SUM(G$310:G319),0))</f>
        <v>0</v>
      </c>
      <c r="I320" s="6">
        <f>IF(I$296&lt;SUM(H$310:H319),H320,MAX(H320-I$296+SUM(H$310:H319),0))</f>
        <v>0</v>
      </c>
      <c r="J320" s="6">
        <f>IF(J$296&lt;SUM(I$310:I319),I320,MAX(I320-J$296+SUM(I$310:I319),0))</f>
        <v>0</v>
      </c>
      <c r="K320" s="6">
        <f>IF(K$296&lt;SUM(J$310:J319),J320,MAX(J320-K$296+SUM(J$310:J319),0))</f>
        <v>0</v>
      </c>
      <c r="L320" s="6">
        <f>IF(L$296&lt;SUM(K$310:K319),K320,MAX(K320-L$296+SUM(K$310:K319),0))</f>
        <v>0</v>
      </c>
      <c r="M320" s="6">
        <f>IF(M$296&lt;SUM(L$310:L319),L320,MAX(L320-M$296+SUM(L$310:L319),0))</f>
        <v>0</v>
      </c>
      <c r="N320" s="6">
        <f>IF(N$296&lt;SUM(M$310:M319),M320,MAX(M320-N$296+SUM(M$310:M319),0))</f>
        <v>0</v>
      </c>
      <c r="O320" s="6">
        <f>IF(O$296&lt;SUM(N$310:N319),N320,MAX(N320-O$296+SUM(N$310:N319),0))</f>
        <v>0</v>
      </c>
      <c r="P320" s="6">
        <f>IF(P$296&lt;SUM(O$310:O319),O320,MAX(O320-P$296+SUM(O$310:O319),0))</f>
        <v>0</v>
      </c>
      <c r="Q320" s="6">
        <f>IF(Q$296&lt;SUM(P$310:P319),P320,MAX(P320-Q$296+SUM(P$310:P319),0))</f>
        <v>0</v>
      </c>
      <c r="R320" s="6">
        <f>IF(R$296&lt;SUM(Q$310:Q319),Q320,MAX(Q320-R$296+SUM(Q$310:Q319),0))</f>
        <v>0</v>
      </c>
      <c r="S320" s="6">
        <f>IF(S$296&lt;SUM(R$310:R319),R320,MAX(R320-S$296+SUM(R$310:R319),0))</f>
        <v>0</v>
      </c>
      <c r="T320" s="6">
        <f>IF(T$296&lt;SUM(S$310:S319),S320,MAX(S320-T$296+SUM(S$310:S319),0))</f>
        <v>0</v>
      </c>
      <c r="U320" s="6">
        <f>IF(U$296&lt;SUM(T$310:T319),T320,MAX(T320-U$296+SUM(T$310:T319),0))</f>
        <v>0</v>
      </c>
      <c r="V320" s="2"/>
    </row>
    <row r="321" spans="1:25" ht="15.75" outlineLevel="1">
      <c r="A321" s="85">
        <f t="shared" si="149"/>
        <v>2024</v>
      </c>
      <c r="B321" s="167"/>
      <c r="C321" s="72"/>
      <c r="D321" s="6"/>
      <c r="E321" s="6"/>
      <c r="F321" s="6">
        <f>IF(F$292&lt;0,-F$292-E$300,0)</f>
        <v>0</v>
      </c>
      <c r="G321" s="6">
        <f>IF(G$296&lt;SUM(F$310:F320),F321,MAX(F321-G$296+SUM(F$310:F320),0))</f>
        <v>0</v>
      </c>
      <c r="H321" s="6">
        <f>IF(H$296&lt;SUM(G$310:G320),G321,MAX(G321-H$296+SUM(G$310:G320),0))</f>
        <v>0</v>
      </c>
      <c r="I321" s="6">
        <f>IF(I$296&lt;SUM(H$310:H320),H321,MAX(H321-I$296+SUM(H$310:H320),0))</f>
        <v>0</v>
      </c>
      <c r="J321" s="6">
        <f>IF(J$296&lt;SUM(I$310:I320),I321,MAX(I321-J$296+SUM(I$310:I320),0))</f>
        <v>0</v>
      </c>
      <c r="K321" s="6">
        <f>IF(K$296&lt;SUM(J$310:J320),J321,MAX(J321-K$296+SUM(J$310:J320),0))</f>
        <v>0</v>
      </c>
      <c r="L321" s="6">
        <f>IF(L$296&lt;SUM(K$310:K320),K321,MAX(K321-L$296+SUM(K$310:K320),0))</f>
        <v>0</v>
      </c>
      <c r="M321" s="6">
        <f>IF(M$296&lt;SUM(L$310:L320),L321,MAX(L321-M$296+SUM(L$310:L320),0))</f>
        <v>0</v>
      </c>
      <c r="N321" s="6">
        <f>IF(N$296&lt;SUM(M$310:M320),M321,MAX(M321-N$296+SUM(M$310:M320),0))</f>
        <v>0</v>
      </c>
      <c r="O321" s="6">
        <f>IF(O$296&lt;SUM(N$310:N320),N321,MAX(N321-O$296+SUM(N$310:N320),0))</f>
        <v>0</v>
      </c>
      <c r="P321" s="6">
        <f>IF(P$296&lt;SUM(O$310:O320),O321,MAX(O321-P$296+SUM(O$310:O320),0))</f>
        <v>0</v>
      </c>
      <c r="Q321" s="6">
        <f>IF(Q$296&lt;SUM(P$310:P320),P321,MAX(P321-Q$296+SUM(P$310:P320),0))</f>
        <v>0</v>
      </c>
      <c r="R321" s="6">
        <f>IF(R$296&lt;SUM(Q$310:Q320),Q321,MAX(Q321-R$296+SUM(Q$310:Q320),0))</f>
        <v>0</v>
      </c>
      <c r="S321" s="6">
        <f>IF(S$296&lt;SUM(R$310:R320),R321,MAX(R321-S$296+SUM(R$310:R320),0))</f>
        <v>0</v>
      </c>
      <c r="T321" s="6">
        <f>IF(T$296&lt;SUM(S$310:S320),S321,MAX(S321-T$296+SUM(S$310:S320),0))</f>
        <v>0</v>
      </c>
      <c r="U321" s="6">
        <f>IF(U$296&lt;SUM(T$310:T320),T321,MAX(T321-U$296+SUM(T$310:T320),0))</f>
        <v>0</v>
      </c>
      <c r="V321" s="2"/>
    </row>
    <row r="322" spans="1:25" ht="15.75" outlineLevel="1">
      <c r="A322" s="85">
        <f>A321+1</f>
        <v>2025</v>
      </c>
      <c r="B322" s="167"/>
      <c r="C322" s="72"/>
      <c r="D322" s="6"/>
      <c r="E322" s="6"/>
      <c r="F322" s="6"/>
      <c r="G322" s="6">
        <f>IF(G$292&lt;0,-G$292-F$300,0)</f>
        <v>0</v>
      </c>
      <c r="H322" s="6">
        <f>IF(H$296&lt;SUM(G$310:G321),G322,MAX(G322-H$296+SUM(G$310:G321),0))</f>
        <v>0</v>
      </c>
      <c r="I322" s="6">
        <f>IF(I$296&lt;SUM(H$310:H321),H322,MAX(H322-I$296+SUM(H$310:H321),0))</f>
        <v>0</v>
      </c>
      <c r="J322" s="6">
        <f>IF(J$296&lt;SUM(I$310:I321),I322,MAX(I322-J$296+SUM(I$310:I321),0))</f>
        <v>0</v>
      </c>
      <c r="K322" s="6">
        <f>IF(K$296&lt;SUM(J$310:J321),J322,MAX(J322-K$296+SUM(J$310:J321),0))</f>
        <v>0</v>
      </c>
      <c r="L322" s="6">
        <f>IF(L$296&lt;SUM(K$310:K321),K322,MAX(K322-L$296+SUM(K$310:K321),0))</f>
        <v>0</v>
      </c>
      <c r="M322" s="6">
        <f>IF(M$296&lt;SUM(L$310:L321),L322,MAX(L322-M$296+SUM(L$310:L321),0))</f>
        <v>0</v>
      </c>
      <c r="N322" s="6">
        <f>IF(N$296&lt;SUM(M$310:M321),M322,MAX(M322-N$296+SUM(M$310:M321),0))</f>
        <v>0</v>
      </c>
      <c r="O322" s="6">
        <f>IF(O$296&lt;SUM(N$310:N321),N322,MAX(N322-O$296+SUM(N$310:N321),0))</f>
        <v>0</v>
      </c>
      <c r="P322" s="6">
        <f>IF(P$296&lt;SUM(O$310:O321),O322,MAX(O322-P$296+SUM(O$310:O321),0))</f>
        <v>0</v>
      </c>
      <c r="Q322" s="6">
        <f>IF(Q$296&lt;SUM(P$310:P321),P322,MAX(P322-Q$296+SUM(P$310:P321),0))</f>
        <v>0</v>
      </c>
      <c r="R322" s="6">
        <f>IF(R$296&lt;SUM(Q$310:Q321),Q322,MAX(Q322-R$296+SUM(Q$310:Q321),0))</f>
        <v>0</v>
      </c>
      <c r="S322" s="6">
        <f>IF(S$296&lt;SUM(R$310:R321),R322,MAX(R322-S$296+SUM(R$310:R321),0))</f>
        <v>0</v>
      </c>
      <c r="T322" s="6">
        <f>IF(T$296&lt;SUM(S$310:S321),S322,MAX(S322-T$296+SUM(S$310:S321),0))</f>
        <v>0</v>
      </c>
      <c r="U322" s="6">
        <f>IF(U$296&lt;SUM(T$310:T321),T322,MAX(T322-U$296+SUM(T$310:T321),0))</f>
        <v>0</v>
      </c>
      <c r="V322" s="2"/>
    </row>
    <row r="323" spans="1:25" ht="15.75" outlineLevel="1">
      <c r="A323" s="85">
        <f t="shared" si="149"/>
        <v>2026</v>
      </c>
      <c r="B323" s="167"/>
      <c r="C323" s="72"/>
      <c r="D323" s="6"/>
      <c r="E323" s="6"/>
      <c r="F323" s="6"/>
      <c r="G323" s="6"/>
      <c r="H323" s="6">
        <f>IF(H$292&lt;0,-H$292-G$300,0)</f>
        <v>0</v>
      </c>
      <c r="I323" s="6">
        <f>IF(I$296&lt;SUM(H$310:H322),H323,MAX(H323-I$296+SUM(H$310:H322),0))</f>
        <v>0</v>
      </c>
      <c r="J323" s="6">
        <f>IF(J$296&lt;SUM(I$310:I322),I323,MAX(I323-J$296+SUM(I$310:I322),0))</f>
        <v>0</v>
      </c>
      <c r="K323" s="6">
        <f>IF(K$296&lt;SUM(J$310:J322),J323,MAX(J323-K$296+SUM(J$310:J322),0))</f>
        <v>0</v>
      </c>
      <c r="L323" s="6">
        <f>IF(L$296&lt;SUM(K$310:K322),K323,MAX(K323-L$296+SUM(K$310:K322),0))</f>
        <v>0</v>
      </c>
      <c r="M323" s="6">
        <f>IF(M$296&lt;SUM(L$310:L322),L323,MAX(L323-M$296+SUM(L$310:L322),0))</f>
        <v>0</v>
      </c>
      <c r="N323" s="6">
        <f>IF(N$296&lt;SUM(M$310:M322),M323,MAX(M323-N$296+SUM(M$310:M322),0))</f>
        <v>0</v>
      </c>
      <c r="O323" s="6">
        <f>IF(O$296&lt;SUM(N$310:N322),N323,MAX(N323-O$296+SUM(N$310:N322),0))</f>
        <v>0</v>
      </c>
      <c r="P323" s="6">
        <f>IF(P$296&lt;SUM(O$310:O322),O323,MAX(O323-P$296+SUM(O$310:O322),0))</f>
        <v>0</v>
      </c>
      <c r="Q323" s="6">
        <f>IF(Q$296&lt;SUM(P$310:P322),P323,MAX(P323-Q$296+SUM(P$310:P322),0))</f>
        <v>0</v>
      </c>
      <c r="R323" s="6">
        <f>IF(R$296&lt;SUM(Q$310:Q322),Q323,MAX(Q323-R$296+SUM(Q$310:Q322),0))</f>
        <v>0</v>
      </c>
      <c r="S323" s="6">
        <f>IF(S$296&lt;SUM(R$310:R322),R323,MAX(R323-S$296+SUM(R$310:R322),0))</f>
        <v>0</v>
      </c>
      <c r="T323" s="6">
        <f>IF(T$296&lt;SUM(S$310:S322),S323,MAX(S323-T$296+SUM(S$310:S322),0))</f>
        <v>0</v>
      </c>
      <c r="U323" s="6">
        <f>IF(U$296&lt;SUM(T$310:T322),T323,MAX(T323-U$296+SUM(T$310:T322),0))</f>
        <v>0</v>
      </c>
      <c r="V323" s="2"/>
    </row>
    <row r="324" spans="1:25" ht="15.75" outlineLevel="1">
      <c r="A324" s="85">
        <f t="shared" si="149"/>
        <v>2027</v>
      </c>
      <c r="B324" s="167"/>
      <c r="C324" s="72"/>
      <c r="D324" s="6"/>
      <c r="E324" s="6"/>
      <c r="F324" s="6"/>
      <c r="G324" s="6"/>
      <c r="H324" s="6"/>
      <c r="I324" s="6">
        <f>IF(I$292&lt;0,-I$292-H$300,0)</f>
        <v>0</v>
      </c>
      <c r="J324" s="6">
        <f>IF(J$296&lt;SUM(I$310:I323),I324,MAX(I324-J$296+SUM(I$310:I323),0))</f>
        <v>0</v>
      </c>
      <c r="K324" s="6">
        <f>IF(K$296&lt;SUM(J$310:J323),J324,MAX(J324-K$296+SUM(J$310:J323),0))</f>
        <v>0</v>
      </c>
      <c r="L324" s="6">
        <f>IF(L$296&lt;SUM(K$310:K323),K324,MAX(K324-L$296+SUM(K$310:K323),0))</f>
        <v>0</v>
      </c>
      <c r="M324" s="6">
        <f>IF(M$296&lt;SUM(L$310:L323),L324,MAX(L324-M$296+SUM(L$310:L323),0))</f>
        <v>0</v>
      </c>
      <c r="N324" s="6">
        <f>IF(N$296&lt;SUM(M$310:M323),M324,MAX(M324-N$296+SUM(M$310:M323),0))</f>
        <v>0</v>
      </c>
      <c r="O324" s="6">
        <f>IF(O$296&lt;SUM(N$310:N323),N324,MAX(N324-O$296+SUM(N$310:N323),0))</f>
        <v>0</v>
      </c>
      <c r="P324" s="6">
        <f>IF(P$296&lt;SUM(O$310:O323),O324,MAX(O324-P$296+SUM(O$310:O323),0))</f>
        <v>0</v>
      </c>
      <c r="Q324" s="6">
        <f>IF(Q$296&lt;SUM(P$310:P323),P324,MAX(P324-Q$296+SUM(P$310:P323),0))</f>
        <v>0</v>
      </c>
      <c r="R324" s="6">
        <f>IF(R$296&lt;SUM(Q$310:Q323),Q324,MAX(Q324-R$296+SUM(Q$310:Q323),0))</f>
        <v>0</v>
      </c>
      <c r="S324" s="6">
        <f>IF(S$296&lt;SUM(R$310:R323),R324,MAX(R324-S$296+SUM(R$310:R323),0))</f>
        <v>0</v>
      </c>
      <c r="T324" s="6">
        <f>IF(T$296&lt;SUM(S$310:S323),S324,MAX(S324-T$296+SUM(S$310:S323),0))</f>
        <v>0</v>
      </c>
      <c r="U324" s="6">
        <f>IF(U$296&lt;SUM(T$310:T323),T324,MAX(T324-U$296+SUM(T$310:T323),0))</f>
        <v>0</v>
      </c>
      <c r="V324" s="6">
        <f>IF(V$296&lt;SUM(U$310:U323)-U$340,U324,MAX(U324-V$296+SUM(U$310:U323)-U$340,0))</f>
        <v>0</v>
      </c>
      <c r="W324" s="6">
        <f>IF(W$296&lt;SUM(V$310:V323)-V$340,V324,MAX(V324-W$296+SUM(V$310:V323)-V$340,0))</f>
        <v>0</v>
      </c>
      <c r="X324" s="6">
        <f>IF(X$296&lt;SUM(W$310:W323)-W$340,W324,MAX(W324-X$296+SUM(W$310:W323)-W$340,0))</f>
        <v>0</v>
      </c>
      <c r="Y324" s="6">
        <f>IF(Y$296&lt;SUM(X$310:X323)-X$340,X324,MAX(X324-Y$296+SUM(X$310:X323)-X$340,0))</f>
        <v>0</v>
      </c>
    </row>
    <row r="325" spans="1:25" ht="15.75" outlineLevel="1">
      <c r="A325" s="85">
        <f t="shared" si="149"/>
        <v>2028</v>
      </c>
      <c r="B325" s="167"/>
      <c r="C325" s="72"/>
      <c r="D325" s="6"/>
      <c r="E325" s="6"/>
      <c r="F325" s="6"/>
      <c r="G325" s="6"/>
      <c r="H325" s="6"/>
      <c r="I325" s="6"/>
      <c r="J325" s="6">
        <f>IF(J$292&lt;0,-J$292-I$300,0)</f>
        <v>0</v>
      </c>
      <c r="K325" s="6">
        <f>IF(K$296&lt;SUM(J$310:J324),J325,MAX(J325-K$296+SUM(J$310:J324),0))</f>
        <v>0</v>
      </c>
      <c r="L325" s="6">
        <f>IF(L$296&lt;SUM(K$310:K324),K325,MAX(K325-L$296+SUM(K$310:K324),0))</f>
        <v>0</v>
      </c>
      <c r="M325" s="6">
        <f>IF(M$296&lt;SUM(L$310:L324),L325,MAX(L325-M$296+SUM(L$310:L324),0))</f>
        <v>0</v>
      </c>
      <c r="N325" s="6">
        <f>IF(N$296&lt;SUM(M$310:M324),M325,MAX(M325-N$296+SUM(M$310:M324),0))</f>
        <v>0</v>
      </c>
      <c r="O325" s="6">
        <f>IF(O$296&lt;SUM(N$310:N324),N325,MAX(N325-O$296+SUM(N$310:N324),0))</f>
        <v>0</v>
      </c>
      <c r="P325" s="6">
        <f>IF(P$296&lt;SUM(O$310:O324),O325,MAX(O325-P$296+SUM(O$310:O324),0))</f>
        <v>0</v>
      </c>
      <c r="Q325" s="6">
        <f>IF(Q$296&lt;SUM(P$310:P324),P325,MAX(P325-Q$296+SUM(P$310:P324),0))</f>
        <v>0</v>
      </c>
      <c r="R325" s="6">
        <f>IF(R$296&lt;SUM(Q$310:Q324),Q325,MAX(Q325-R$296+SUM(Q$310:Q324),0))</f>
        <v>0</v>
      </c>
      <c r="S325" s="6">
        <f>IF(S$296&lt;SUM(R$310:R324),R325,MAX(R325-S$296+SUM(R$310:R324),0))</f>
        <v>0</v>
      </c>
      <c r="T325" s="6">
        <f>IF(T$296&lt;SUM(S$310:S324),S325,MAX(S325-T$296+SUM(S$310:S324),0))</f>
        <v>0</v>
      </c>
      <c r="U325" s="6">
        <f>IF(U$296&lt;SUM(T$310:T324),T325,MAX(T325-U$296+SUM(T$310:T324),0))</f>
        <v>0</v>
      </c>
      <c r="V325" s="2"/>
    </row>
    <row r="326" spans="1:25" ht="15.75" outlineLevel="1">
      <c r="A326" s="85">
        <f t="shared" si="149"/>
        <v>2029</v>
      </c>
      <c r="B326" s="167"/>
      <c r="C326" s="72"/>
      <c r="D326" s="6"/>
      <c r="E326" s="6"/>
      <c r="F326" s="6"/>
      <c r="G326" s="6"/>
      <c r="H326" s="6"/>
      <c r="I326" s="6"/>
      <c r="J326" s="6"/>
      <c r="K326" s="6">
        <f>IF(K$292&lt;0,-K$292-J$300,0)</f>
        <v>0</v>
      </c>
      <c r="L326" s="6">
        <f>IF(L$296&lt;SUM(K$310:K325),K326,MAX(K326-L$296+SUM(K$310:K325),0))</f>
        <v>0</v>
      </c>
      <c r="M326" s="6">
        <f>IF(M$296&lt;SUM(L$310:L325),L326,MAX(L326-M$296+SUM(L$310:L325),0))</f>
        <v>0</v>
      </c>
      <c r="N326" s="6">
        <f>IF(N$296&lt;SUM(M$310:M325),M326,MAX(M326-N$296+SUM(M$310:M325),0))</f>
        <v>0</v>
      </c>
      <c r="O326" s="6">
        <f>IF(O$296&lt;SUM(N$310:N325),N326,MAX(N326-O$296+SUM(N$310:N325),0))</f>
        <v>0</v>
      </c>
      <c r="P326" s="6">
        <f>IF(P$296&lt;SUM(O$310:O325),O326,MAX(O326-P$296+SUM(O$310:O325),0))</f>
        <v>0</v>
      </c>
      <c r="Q326" s="6">
        <f>IF(Q$296&lt;SUM(P$310:P325),P326,MAX(P326-Q$296+SUM(P$310:P325),0))</f>
        <v>0</v>
      </c>
      <c r="R326" s="6">
        <f>IF(R$296&lt;SUM(Q$310:Q325),Q326,MAX(Q326-R$296+SUM(Q$310:Q325),0))</f>
        <v>0</v>
      </c>
      <c r="S326" s="6">
        <f>IF(S$296&lt;SUM(R$310:R325),R326,MAX(R326-S$296+SUM(R$310:R325),0))</f>
        <v>0</v>
      </c>
      <c r="T326" s="6">
        <f>IF(T$296&lt;SUM(S$310:S325),S326,MAX(S326-T$296+SUM(S$310:S325),0))</f>
        <v>0</v>
      </c>
      <c r="U326" s="6">
        <f>IF(U$296&lt;SUM(T$310:T325),T326,MAX(T326-U$296+SUM(T$310:T325),0))</f>
        <v>0</v>
      </c>
      <c r="V326" s="2"/>
    </row>
    <row r="327" spans="1:25" ht="15.75" outlineLevel="1">
      <c r="A327" s="85">
        <f t="shared" si="149"/>
        <v>2030</v>
      </c>
      <c r="B327" s="167"/>
      <c r="C327" s="72"/>
      <c r="D327" s="6"/>
      <c r="E327" s="6"/>
      <c r="F327" s="6"/>
      <c r="G327" s="6"/>
      <c r="H327" s="6"/>
      <c r="I327" s="6"/>
      <c r="J327" s="6"/>
      <c r="K327" s="6"/>
      <c r="L327" s="6">
        <f>IF(L$292&lt;0,-L$292-K$300,0)</f>
        <v>0</v>
      </c>
      <c r="M327" s="6">
        <f>IF(M$296&lt;SUM(L$310:L326),L327,MAX(L327-M$296+SUM(L$310:L326),0))</f>
        <v>0</v>
      </c>
      <c r="N327" s="6">
        <f>IF(N$296&lt;SUM(M$310:M326),M327,MAX(M327-N$296+SUM(M$310:M326),0))</f>
        <v>0</v>
      </c>
      <c r="O327" s="6">
        <f>IF(O$296&lt;SUM(N$310:N326),N327,MAX(N327-O$296+SUM(N$310:N326),0))</f>
        <v>0</v>
      </c>
      <c r="P327" s="6">
        <f>IF(P$296&lt;SUM(O$310:O326),O327,MAX(O327-P$296+SUM(O$310:O326),0))</f>
        <v>0</v>
      </c>
      <c r="Q327" s="6">
        <f>IF(Q$296&lt;SUM(P$310:P326),P327,MAX(P327-Q$296+SUM(P$310:P326),0))</f>
        <v>0</v>
      </c>
      <c r="R327" s="6">
        <f>IF(R$296&lt;SUM(Q$310:Q326),Q327,MAX(Q327-R$296+SUM(Q$310:Q326),0))</f>
        <v>0</v>
      </c>
      <c r="S327" s="6">
        <f>IF(S$296&lt;SUM(R$310:R326),R327,MAX(R327-S$296+SUM(R$310:R326),0))</f>
        <v>0</v>
      </c>
      <c r="T327" s="6">
        <f>IF(T$296&lt;SUM(S$310:S326),S327,MAX(S327-T$296+SUM(S$310:S326),0))</f>
        <v>0</v>
      </c>
      <c r="U327" s="6">
        <f>IF(U$296&lt;SUM(T$310:T326),T327,MAX(T327-U$296+SUM(T$310:T326),0))</f>
        <v>0</v>
      </c>
      <c r="V327" s="2"/>
    </row>
    <row r="328" spans="1:25" ht="15.75" outlineLevel="1">
      <c r="A328" s="85">
        <f t="shared" si="149"/>
        <v>2031</v>
      </c>
      <c r="B328" s="167"/>
      <c r="C328" s="72"/>
      <c r="D328" s="6"/>
      <c r="E328" s="6"/>
      <c r="F328" s="6"/>
      <c r="G328" s="6"/>
      <c r="H328" s="6"/>
      <c r="I328" s="6"/>
      <c r="J328" s="6"/>
      <c r="K328" s="6"/>
      <c r="L328" s="6"/>
      <c r="M328" s="6">
        <f>IF(M$292&lt;0,-M$292-L$300,0)</f>
        <v>0</v>
      </c>
      <c r="N328" s="6">
        <f>IF(N$296&lt;SUM(M$310:M327),M328,MAX(M328-N$296+SUM(M$310:M327),0))</f>
        <v>0</v>
      </c>
      <c r="O328" s="6">
        <f>IF(O$296&lt;SUM(N$310:N327),N328,MAX(N328-O$296+SUM(N$310:N327),0))</f>
        <v>0</v>
      </c>
      <c r="P328" s="6">
        <f>IF(P$296&lt;SUM(O$310:O327),O328,MAX(O328-P$296+SUM(O$310:O327),0))</f>
        <v>0</v>
      </c>
      <c r="Q328" s="6">
        <f>IF(Q$296&lt;SUM(P$310:P327),P328,MAX(P328-Q$296+SUM(P$310:P327),0))</f>
        <v>0</v>
      </c>
      <c r="R328" s="6">
        <f>IF(R$296&lt;SUM(Q$310:Q327),Q328,MAX(Q328-R$296+SUM(Q$310:Q327),0))</f>
        <v>0</v>
      </c>
      <c r="S328" s="6">
        <f>IF(S$296&lt;SUM(R$310:R327),R328,MAX(R328-S$296+SUM(R$310:R327),0))</f>
        <v>0</v>
      </c>
      <c r="T328" s="6">
        <f>IF(T$296&lt;SUM(S$310:S327),S328,MAX(S328-T$296+SUM(S$310:S327),0))</f>
        <v>0</v>
      </c>
      <c r="U328" s="6">
        <f>IF(U$296&lt;SUM(T$310:T327),T328,MAX(T328-U$296+SUM(T$310:T327),0))</f>
        <v>0</v>
      </c>
      <c r="V328" s="2"/>
    </row>
    <row r="329" spans="1:25" ht="15.75" outlineLevel="1">
      <c r="A329" s="85">
        <f t="shared" si="149"/>
        <v>2032</v>
      </c>
      <c r="B329" s="167"/>
      <c r="C329" s="72"/>
      <c r="D329" s="6"/>
      <c r="E329" s="6"/>
      <c r="F329" s="6"/>
      <c r="G329" s="6"/>
      <c r="H329" s="6"/>
      <c r="I329" s="6"/>
      <c r="J329" s="6"/>
      <c r="K329" s="6"/>
      <c r="L329" s="6"/>
      <c r="M329" s="6"/>
      <c r="N329" s="6">
        <f>IF(N$292&lt;0,-N$292-M$300,0)</f>
        <v>0</v>
      </c>
      <c r="O329" s="6">
        <f>IF(O$296&lt;SUM(N$310:N328),N329,MAX(N329-O$296+SUM(N$310:N328),0))</f>
        <v>0</v>
      </c>
      <c r="P329" s="6">
        <f>IF(P$296&lt;SUM(O$310:O328),O329,MAX(O329-P$296+SUM(O$310:O328),0))</f>
        <v>0</v>
      </c>
      <c r="Q329" s="6">
        <f>IF(Q$296&lt;SUM(P$310:P328),P329,MAX(P329-Q$296+SUM(P$310:P328),0))</f>
        <v>0</v>
      </c>
      <c r="R329" s="6">
        <f>IF(R$296&lt;SUM(Q$310:Q328),Q329,MAX(Q329-R$296+SUM(Q$310:Q328),0))</f>
        <v>0</v>
      </c>
      <c r="S329" s="6">
        <f>IF(S$296&lt;SUM(R$310:R328),R329,MAX(R329-S$296+SUM(R$310:R328),0))</f>
        <v>0</v>
      </c>
      <c r="T329" s="6">
        <f>IF(T$296&lt;SUM(S$310:S328),S329,MAX(S329-T$296+SUM(S$310:S328),0))</f>
        <v>0</v>
      </c>
      <c r="U329" s="6">
        <f>IF(U$296&lt;SUM(T$310:T328),T329,MAX(T329-U$296+SUM(T$310:T328),0))</f>
        <v>0</v>
      </c>
      <c r="V329" s="2"/>
    </row>
    <row r="330" spans="1:25" ht="15.75" outlineLevel="1">
      <c r="A330" s="85">
        <f t="shared" si="149"/>
        <v>2033</v>
      </c>
      <c r="B330" s="167"/>
      <c r="C330" s="72"/>
      <c r="D330" s="6"/>
      <c r="E330" s="6"/>
      <c r="F330" s="6"/>
      <c r="G330" s="6"/>
      <c r="H330" s="6"/>
      <c r="I330" s="6"/>
      <c r="J330" s="6"/>
      <c r="K330" s="6"/>
      <c r="L330" s="6"/>
      <c r="M330" s="6"/>
      <c r="N330" s="6"/>
      <c r="O330" s="6">
        <f>IF(O$292&lt;0,-O$292-N$300,0)</f>
        <v>0</v>
      </c>
      <c r="P330" s="6">
        <f>IF(P$296&lt;SUM(O$310:O329),O330,MAX(O330-P$296+SUM(O$310:O329),0))</f>
        <v>0</v>
      </c>
      <c r="Q330" s="6">
        <f>IF(Q$296&lt;SUM(P$310:P329),P330,MAX(P330-Q$296+SUM(P$310:P329),0))</f>
        <v>0</v>
      </c>
      <c r="R330" s="6">
        <f>IF(R$296&lt;SUM(Q$310:Q329),Q330,MAX(Q330-R$296+SUM(Q$310:Q329),0))</f>
        <v>0</v>
      </c>
      <c r="S330" s="6">
        <f>IF(S$296&lt;SUM(R$310:R329),R330,MAX(R330-S$296+SUM(R$310:R329),0))</f>
        <v>0</v>
      </c>
      <c r="T330" s="6">
        <f>IF(T$296&lt;SUM(S$310:S329),S330,MAX(S330-T$296+SUM(S$310:S329),0))</f>
        <v>0</v>
      </c>
      <c r="U330" s="6">
        <f>IF(U$296&lt;SUM(T$310:T329),T330,MAX(T330-U$296+SUM(T$310:T329),0))</f>
        <v>0</v>
      </c>
      <c r="V330" s="2"/>
    </row>
    <row r="331" spans="1:25" ht="15.75" outlineLevel="1">
      <c r="A331" s="85">
        <f t="shared" si="149"/>
        <v>2034</v>
      </c>
      <c r="B331" s="167"/>
      <c r="C331" s="72"/>
      <c r="D331" s="6"/>
      <c r="E331" s="6"/>
      <c r="F331" s="6"/>
      <c r="G331" s="6"/>
      <c r="H331" s="6"/>
      <c r="I331" s="6"/>
      <c r="J331" s="6"/>
      <c r="K331" s="6"/>
      <c r="L331" s="6"/>
      <c r="M331" s="6"/>
      <c r="N331" s="6"/>
      <c r="O331" s="6"/>
      <c r="P331" s="6">
        <f>IF(P$292&lt;0,-P$292-O$300,0)</f>
        <v>0</v>
      </c>
      <c r="Q331" s="6">
        <f>IF(Q$296&lt;SUM(P$310:P330),P331,MAX(P331-Q$296+SUM(P$310:P330),0))</f>
        <v>0</v>
      </c>
      <c r="R331" s="6">
        <f>IF(R$296&lt;SUM(Q$310:Q330),Q331,MAX(Q331-R$296+SUM(Q$310:Q330),0))</f>
        <v>0</v>
      </c>
      <c r="S331" s="6">
        <f>IF(S$296&lt;SUM(R$310:R330),R331,MAX(R331-S$296+SUM(R$310:R330),0))</f>
        <v>0</v>
      </c>
      <c r="T331" s="6">
        <f>IF(T$296&lt;SUM(S$310:S330),S331,MAX(S331-T$296+SUM(S$310:S330),0))</f>
        <v>0</v>
      </c>
      <c r="U331" s="6">
        <f>IF(U$296&lt;SUM(T$310:T330),T331,MAX(T331-U$296+SUM(T$310:T330),0))</f>
        <v>0</v>
      </c>
      <c r="V331" s="2"/>
    </row>
    <row r="332" spans="1:25" ht="15.75" outlineLevel="1">
      <c r="A332" s="85">
        <f t="shared" si="149"/>
        <v>2035</v>
      </c>
      <c r="B332" s="167"/>
      <c r="C332" s="72"/>
      <c r="D332" s="6"/>
      <c r="E332" s="6"/>
      <c r="F332" s="6"/>
      <c r="G332" s="6"/>
      <c r="H332" s="6"/>
      <c r="I332" s="6"/>
      <c r="J332" s="6"/>
      <c r="K332" s="6"/>
      <c r="L332" s="6"/>
      <c r="M332" s="6"/>
      <c r="N332" s="6"/>
      <c r="O332" s="6"/>
      <c r="P332" s="6"/>
      <c r="Q332" s="6">
        <f>IF(Q$292&lt;0,-Q$292-P$300,0)</f>
        <v>0</v>
      </c>
      <c r="R332" s="6">
        <f>IF(R$296&lt;SUM(Q$310:Q331),Q332,MAX(Q332-R$296+SUM(Q$310:Q331),0))</f>
        <v>0</v>
      </c>
      <c r="S332" s="6">
        <f>IF(S$296&lt;SUM(R$310:R331),R332,MAX(R332-S$296+SUM(R$310:R331),0))</f>
        <v>0</v>
      </c>
      <c r="T332" s="6">
        <f>IF(T$296&lt;SUM(S$310:S331),S332,MAX(S332-T$296+SUM(S$310:S331),0))</f>
        <v>0</v>
      </c>
      <c r="U332" s="6">
        <f>IF(U$296&lt;SUM(T$310:T331),T332,MAX(T332-U$296+SUM(T$310:T331),0))</f>
        <v>0</v>
      </c>
      <c r="V332" s="2"/>
    </row>
    <row r="333" spans="1:25" ht="15.75" outlineLevel="1">
      <c r="A333" s="85">
        <f t="shared" si="149"/>
        <v>2036</v>
      </c>
      <c r="B333" s="167"/>
      <c r="C333" s="72"/>
      <c r="D333" s="6"/>
      <c r="E333" s="6"/>
      <c r="F333" s="6"/>
      <c r="G333" s="6"/>
      <c r="H333" s="6"/>
      <c r="I333" s="6"/>
      <c r="J333" s="6"/>
      <c r="K333" s="6"/>
      <c r="L333" s="6"/>
      <c r="M333" s="6"/>
      <c r="N333" s="6"/>
      <c r="O333" s="6"/>
      <c r="P333" s="6"/>
      <c r="Q333" s="6"/>
      <c r="R333" s="6">
        <f>IF(R$292&lt;0,-R$292-Q$300,0)</f>
        <v>0</v>
      </c>
      <c r="S333" s="6">
        <f>IF(S$296&lt;SUM(R$310:R332),R333,MAX(R333-S$296+SUM(R$310:R332),0))</f>
        <v>0</v>
      </c>
      <c r="T333" s="6">
        <f>IF(T$296&lt;SUM(S$310:S332),S333,MAX(S333-T$296+SUM(S$310:S332),0))</f>
        <v>0</v>
      </c>
      <c r="U333" s="6">
        <f>IF(U$296&lt;SUM(T$310:T332),T333,MAX(T333-U$296+SUM(T$310:T332),0))</f>
        <v>0</v>
      </c>
    </row>
    <row r="334" spans="1:25" ht="15.75" outlineLevel="1">
      <c r="A334" s="85">
        <f t="shared" si="149"/>
        <v>2037</v>
      </c>
      <c r="B334" s="167"/>
      <c r="C334" s="72"/>
      <c r="D334" s="6"/>
      <c r="E334" s="6"/>
      <c r="F334" s="6"/>
      <c r="G334" s="6"/>
      <c r="H334" s="6"/>
      <c r="I334" s="6"/>
      <c r="J334" s="6"/>
      <c r="K334" s="6"/>
      <c r="L334" s="6"/>
      <c r="M334" s="6"/>
      <c r="N334" s="6"/>
      <c r="O334" s="6"/>
      <c r="P334" s="6"/>
      <c r="Q334" s="6"/>
      <c r="R334" s="6"/>
      <c r="S334" s="6">
        <f>IF(S$292&lt;0,-S$292-R$300,0)</f>
        <v>0</v>
      </c>
      <c r="T334" s="6">
        <f>IF(T$296&lt;SUM(S$310:S333),S334,MAX(S334-T$296+SUM(S$310:S333),0))</f>
        <v>0</v>
      </c>
      <c r="U334" s="6">
        <f>IF(U$296&lt;SUM(T$310:T333),T334,MAX(T334-U$296+SUM(T$310:T333),0))</f>
        <v>0</v>
      </c>
      <c r="V334" s="2"/>
    </row>
    <row r="335" spans="1:25" ht="15.75" outlineLevel="1">
      <c r="A335" s="85">
        <f t="shared" si="149"/>
        <v>2038</v>
      </c>
      <c r="B335" s="167"/>
      <c r="C335" s="72"/>
      <c r="D335" s="6"/>
      <c r="E335" s="6"/>
      <c r="F335" s="6"/>
      <c r="G335" s="6"/>
      <c r="H335" s="6"/>
      <c r="I335" s="6"/>
      <c r="J335" s="6"/>
      <c r="K335" s="6"/>
      <c r="L335" s="6"/>
      <c r="M335" s="6"/>
      <c r="N335" s="6"/>
      <c r="O335" s="6"/>
      <c r="P335" s="6"/>
      <c r="Q335" s="6"/>
      <c r="R335" s="6"/>
      <c r="S335" s="6"/>
      <c r="T335" s="6">
        <f>IF(T$292&lt;0,-T$292-S$300,0)</f>
        <v>0</v>
      </c>
      <c r="U335" s="6">
        <f>IF(U$296&lt;SUM(T$310:T334),T335,MAX(T335-U$296+SUM(T$310:T334),0))</f>
        <v>0</v>
      </c>
      <c r="V335" s="2"/>
    </row>
    <row r="336" spans="1:25" ht="15.75" outlineLevel="1">
      <c r="A336" s="85">
        <f t="shared" si="149"/>
        <v>2039</v>
      </c>
      <c r="B336" s="167"/>
      <c r="C336" s="72"/>
      <c r="D336" s="6"/>
      <c r="E336" s="6"/>
      <c r="F336" s="6"/>
      <c r="G336" s="6"/>
      <c r="H336" s="6"/>
      <c r="I336" s="6"/>
      <c r="J336" s="6"/>
      <c r="K336" s="6"/>
      <c r="L336" s="6"/>
      <c r="M336" s="6"/>
      <c r="N336" s="6"/>
      <c r="O336" s="6"/>
      <c r="P336" s="6"/>
      <c r="Q336" s="6"/>
      <c r="R336" s="6"/>
      <c r="S336" s="6"/>
      <c r="T336" s="6"/>
      <c r="U336" s="6">
        <f>IF(U$292&lt;0,-U$292-T$300,0)</f>
        <v>0</v>
      </c>
      <c r="V336" s="2"/>
    </row>
    <row r="337" spans="1:23" ht="15.75" outlineLevel="1">
      <c r="A337" s="174"/>
      <c r="B337" s="167"/>
      <c r="C337" s="73"/>
      <c r="D337" s="6"/>
      <c r="E337" s="6"/>
      <c r="F337" s="6"/>
      <c r="G337" s="6"/>
      <c r="H337" s="6"/>
      <c r="I337" s="6"/>
      <c r="J337" s="6"/>
      <c r="K337" s="6"/>
      <c r="L337" s="6"/>
      <c r="M337" s="6"/>
      <c r="N337" s="6"/>
      <c r="O337" s="6"/>
      <c r="P337" s="6"/>
      <c r="Q337" s="6"/>
      <c r="R337" s="74"/>
      <c r="S337" s="163"/>
      <c r="T337" s="163"/>
      <c r="U337" s="6"/>
      <c r="V337" s="2"/>
      <c r="W337" s="75"/>
    </row>
    <row r="338" spans="1:23" ht="15.75" outlineLevel="1">
      <c r="A338" s="18" t="s">
        <v>184</v>
      </c>
      <c r="B338" s="175"/>
      <c r="C338" s="126">
        <f>SUM(C309:C337)</f>
        <v>0</v>
      </c>
      <c r="D338" s="124">
        <f>SUM(D310:D337)</f>
        <v>0</v>
      </c>
      <c r="E338" s="124">
        <f>SUM(E310:E337)</f>
        <v>0</v>
      </c>
      <c r="F338" s="124">
        <f t="shared" ref="F338:U338" si="150">SUM(F310:F337)</f>
        <v>0</v>
      </c>
      <c r="G338" s="124">
        <f t="shared" si="150"/>
        <v>0</v>
      </c>
      <c r="H338" s="124">
        <f t="shared" si="150"/>
        <v>0</v>
      </c>
      <c r="I338" s="124">
        <f t="shared" si="150"/>
        <v>0</v>
      </c>
      <c r="J338" s="124">
        <f t="shared" si="150"/>
        <v>0</v>
      </c>
      <c r="K338" s="124">
        <f t="shared" si="150"/>
        <v>0</v>
      </c>
      <c r="L338" s="124">
        <f t="shared" si="150"/>
        <v>0</v>
      </c>
      <c r="M338" s="124">
        <f t="shared" si="150"/>
        <v>0</v>
      </c>
      <c r="N338" s="124">
        <f t="shared" si="150"/>
        <v>0</v>
      </c>
      <c r="O338" s="124">
        <f t="shared" si="150"/>
        <v>0</v>
      </c>
      <c r="P338" s="124">
        <f t="shared" si="150"/>
        <v>0</v>
      </c>
      <c r="Q338" s="124">
        <f t="shared" si="150"/>
        <v>0</v>
      </c>
      <c r="R338" s="124">
        <f t="shared" si="150"/>
        <v>0</v>
      </c>
      <c r="S338" s="124">
        <f t="shared" si="150"/>
        <v>0</v>
      </c>
      <c r="T338" s="124">
        <f>SUM(T310:T337)</f>
        <v>0</v>
      </c>
      <c r="U338" s="124">
        <f t="shared" si="150"/>
        <v>0</v>
      </c>
      <c r="V338" s="2"/>
    </row>
    <row r="339" spans="1:23" ht="15.75" outlineLevel="1">
      <c r="A339" s="15"/>
      <c r="B339" s="57"/>
      <c r="C339" s="57"/>
      <c r="D339" s="57"/>
      <c r="E339" s="57"/>
      <c r="F339" s="57"/>
      <c r="G339" s="57"/>
      <c r="H339" s="57"/>
      <c r="I339" s="57"/>
      <c r="J339" s="57"/>
      <c r="K339" s="57"/>
      <c r="L339" s="57"/>
      <c r="M339" s="57"/>
      <c r="N339" s="57"/>
      <c r="O339" s="57"/>
      <c r="P339" s="57"/>
      <c r="Q339" s="57"/>
      <c r="R339" s="57"/>
      <c r="S339" s="57"/>
      <c r="T339" s="57"/>
      <c r="U339" s="57"/>
      <c r="V339" s="2"/>
    </row>
    <row r="340" spans="1:23" ht="16.5" outlineLevel="1" thickBot="1">
      <c r="A340" s="59" t="s">
        <v>185</v>
      </c>
      <c r="B340" s="59"/>
      <c r="C340" s="59">
        <f>C309</f>
        <v>0</v>
      </c>
      <c r="D340" s="59">
        <v>0</v>
      </c>
      <c r="E340" s="59">
        <v>0</v>
      </c>
      <c r="F340" s="59">
        <v>0</v>
      </c>
      <c r="G340" s="59">
        <v>0</v>
      </c>
      <c r="H340" s="59">
        <v>0</v>
      </c>
      <c r="I340" s="59">
        <v>0</v>
      </c>
      <c r="J340" s="59">
        <v>0</v>
      </c>
      <c r="K340" s="59">
        <v>0</v>
      </c>
      <c r="L340" s="59">
        <v>0</v>
      </c>
      <c r="M340" s="59">
        <v>0</v>
      </c>
      <c r="N340" s="59">
        <v>0</v>
      </c>
      <c r="O340" s="59">
        <v>0</v>
      </c>
      <c r="P340" s="59">
        <v>0</v>
      </c>
      <c r="Q340" s="59">
        <v>0</v>
      </c>
      <c r="R340" s="59">
        <v>0</v>
      </c>
      <c r="S340" s="59">
        <v>0</v>
      </c>
      <c r="T340" s="59">
        <v>0</v>
      </c>
      <c r="U340" s="59">
        <v>0</v>
      </c>
      <c r="V340" s="2"/>
    </row>
    <row r="341" spans="1:23" ht="16.5" thickTop="1">
      <c r="A341" s="15"/>
      <c r="B341" s="57"/>
      <c r="C341" s="57"/>
      <c r="D341" s="57"/>
      <c r="E341" s="57"/>
      <c r="F341" s="57"/>
      <c r="G341" s="57"/>
      <c r="H341" s="57"/>
      <c r="I341" s="57"/>
      <c r="J341" s="57"/>
      <c r="K341" s="57"/>
      <c r="L341" s="57"/>
      <c r="M341" s="57"/>
      <c r="N341" s="57"/>
      <c r="O341" s="57"/>
      <c r="P341" s="57"/>
      <c r="Q341" s="57"/>
      <c r="R341" s="57"/>
      <c r="S341" s="57"/>
      <c r="T341" s="57"/>
      <c r="U341" s="57"/>
      <c r="V341" s="2"/>
    </row>
    <row r="342" spans="1:23" ht="15.75">
      <c r="A342" s="114" t="s">
        <v>186</v>
      </c>
      <c r="B342" s="115"/>
      <c r="C342" s="116">
        <f>C308</f>
        <v>2021</v>
      </c>
      <c r="D342" s="116">
        <f t="shared" ref="D342:U342" si="151">D3</f>
        <v>2022</v>
      </c>
      <c r="E342" s="116">
        <f t="shared" si="151"/>
        <v>2023</v>
      </c>
      <c r="F342" s="116">
        <f t="shared" si="151"/>
        <v>2024</v>
      </c>
      <c r="G342" s="116">
        <f t="shared" si="151"/>
        <v>2025</v>
      </c>
      <c r="H342" s="116">
        <f t="shared" si="151"/>
        <v>2026</v>
      </c>
      <c r="I342" s="116">
        <f t="shared" si="151"/>
        <v>2027</v>
      </c>
      <c r="J342" s="116">
        <f t="shared" si="151"/>
        <v>2028</v>
      </c>
      <c r="K342" s="116">
        <f t="shared" si="151"/>
        <v>2029</v>
      </c>
      <c r="L342" s="116">
        <f t="shared" si="151"/>
        <v>2030</v>
      </c>
      <c r="M342" s="116">
        <f t="shared" si="151"/>
        <v>2031</v>
      </c>
      <c r="N342" s="116">
        <f t="shared" si="151"/>
        <v>2032</v>
      </c>
      <c r="O342" s="116">
        <f t="shared" si="151"/>
        <v>2033</v>
      </c>
      <c r="P342" s="116">
        <f t="shared" si="151"/>
        <v>2034</v>
      </c>
      <c r="Q342" s="116">
        <f t="shared" si="151"/>
        <v>2035</v>
      </c>
      <c r="R342" s="116">
        <f t="shared" si="151"/>
        <v>2036</v>
      </c>
      <c r="S342" s="116">
        <f t="shared" si="151"/>
        <v>2037</v>
      </c>
      <c r="T342" s="116">
        <f t="shared" si="151"/>
        <v>2038</v>
      </c>
      <c r="U342" s="116">
        <f t="shared" si="151"/>
        <v>2039</v>
      </c>
      <c r="V342" s="2"/>
    </row>
    <row r="343" spans="1:23" ht="15.75">
      <c r="A343" s="17" t="s">
        <v>187</v>
      </c>
      <c r="B343" s="5" t="s">
        <v>188</v>
      </c>
      <c r="C343" s="70">
        <v>0</v>
      </c>
      <c r="D343" s="70">
        <v>0</v>
      </c>
      <c r="E343" s="70">
        <v>0</v>
      </c>
      <c r="F343" s="6">
        <f>Verwijzingen!D3*(F338-SUM(G340:L340))</f>
        <v>0</v>
      </c>
      <c r="G343" s="6">
        <f>Verwijzingen!E3*(G338-SUM(H340:M340))</f>
        <v>0</v>
      </c>
      <c r="H343" s="6">
        <f>Verwijzingen!F3*(H338-SUM(I340:N340))</f>
        <v>0</v>
      </c>
      <c r="I343" s="6">
        <f>Verwijzingen!G3*(I338-SUM(J340:O340))</f>
        <v>0</v>
      </c>
      <c r="J343" s="6">
        <f>Verwijzingen!H3*(J338-SUM(K340:P340))</f>
        <v>0</v>
      </c>
      <c r="K343" s="6">
        <f>Verwijzingen!I3*(K338-SUM(L340:Q340))</f>
        <v>0</v>
      </c>
      <c r="L343" s="6">
        <f>IF(L178=0,0,Verwijzingen!J3*(L338-SUM(M340:R340)))</f>
        <v>0</v>
      </c>
      <c r="M343" s="6">
        <f>IF(M178=0,0,Verwijzingen!K3*(M338-SUM(N340:S340)))</f>
        <v>0</v>
      </c>
      <c r="N343" s="6">
        <f>IF(N178=0,0,Verwijzingen!L3*(N338-SUM(O340:T340)))</f>
        <v>0</v>
      </c>
      <c r="O343" s="6">
        <f>IF(O178=0,0,Verwijzingen!M3*(O338-SUM(P340:$U$340)))</f>
        <v>0</v>
      </c>
      <c r="P343" s="6">
        <f>IF(P178=0,0,Verwijzingen!N3*(P338-SUM(Q340:$U$340)))</f>
        <v>0</v>
      </c>
      <c r="Q343" s="6">
        <f>IF(Q178=0,0,Verwijzingen!O3*(Q338-SUM(R340:$U$340)))</f>
        <v>0</v>
      </c>
      <c r="R343" s="6">
        <f>IF(R178=0,0,Verwijzingen!P3*(R338-SUM(S340:$U$340)))</f>
        <v>0</v>
      </c>
      <c r="S343" s="6">
        <f>IF(S178=0,0,Verwijzingen!Q3*(S338-SUM(T340:$U$340)))</f>
        <v>0</v>
      </c>
      <c r="T343" s="6">
        <f>IF(T178=0,0,Verwijzingen!R3*(T338-SUM(U340:$U$340)))</f>
        <v>0</v>
      </c>
      <c r="U343" s="6">
        <v>0</v>
      </c>
      <c r="V343" s="2"/>
    </row>
    <row r="344" spans="1:23" ht="15.75" customHeight="1">
      <c r="A344" s="17" t="s">
        <v>189</v>
      </c>
      <c r="B344" s="5" t="s">
        <v>190</v>
      </c>
      <c r="C344" s="70">
        <v>0</v>
      </c>
      <c r="D344" s="70">
        <v>0</v>
      </c>
      <c r="E344" s="70">
        <v>0</v>
      </c>
      <c r="F344" s="6">
        <f>-SUM(G195:P195)*Verwijzingen!D3</f>
        <v>0</v>
      </c>
      <c r="G344" s="6">
        <f>-SUM(H195:Q195)*Verwijzingen!E3</f>
        <v>0</v>
      </c>
      <c r="H344" s="6">
        <f>-SUM(I195:R195)*Verwijzingen!F3</f>
        <v>0</v>
      </c>
      <c r="I344" s="6">
        <f>-SUM(J195:S195)*Verwijzingen!G3</f>
        <v>0</v>
      </c>
      <c r="J344" s="6">
        <f>-SUM(K195:T195)*Verwijzingen!H3</f>
        <v>0</v>
      </c>
      <c r="K344" s="6">
        <f>-SUM(L195:$U$195)*Verwijzingen!I3</f>
        <v>0</v>
      </c>
      <c r="L344" s="6">
        <f>IF(L178=0,0,-SUM(M195:$U$195)*Verwijzingen!J3)</f>
        <v>0</v>
      </c>
      <c r="M344" s="6">
        <f>IF(M178=0,0,-SUM(N195:$U$195)*Verwijzingen!K3)</f>
        <v>0</v>
      </c>
      <c r="N344" s="6">
        <f>IF(N178=0,0,-SUM(O195:$U$195)*Verwijzingen!L3)</f>
        <v>0</v>
      </c>
      <c r="O344" s="6">
        <f>IF(O178=0,0,-SUM(P195:$U$195)*Verwijzingen!M3)</f>
        <v>0</v>
      </c>
      <c r="P344" s="6">
        <f>IF(P178=0,0,-SUM(Q195:$U$195)*Verwijzingen!N3)</f>
        <v>0</v>
      </c>
      <c r="Q344" s="6">
        <f>IF(Q178=0,0,-SUM(R195:$U$195)*Verwijzingen!O3)</f>
        <v>0</v>
      </c>
      <c r="R344" s="6">
        <f>IF(R178=0,0,-SUM(S195:$U$195)*Verwijzingen!P3)</f>
        <v>0</v>
      </c>
      <c r="S344" s="6">
        <f>IF(S178=0,0,-SUM(T195:$U$195)*Verwijzingen!Q3)</f>
        <v>0</v>
      </c>
      <c r="T344" s="6">
        <f>IF(T178=0,0,-SUM(U195:$U$195)*Verwijzingen!R3)</f>
        <v>0</v>
      </c>
      <c r="U344" s="6">
        <v>0</v>
      </c>
      <c r="V344" s="2"/>
    </row>
    <row r="345" spans="1:23" ht="15" customHeight="1">
      <c r="A345" s="17" t="s">
        <v>191</v>
      </c>
      <c r="B345" s="5" t="s">
        <v>192</v>
      </c>
      <c r="C345" s="70">
        <v>0</v>
      </c>
      <c r="D345" s="70">
        <v>0</v>
      </c>
      <c r="E345" s="70">
        <v>0</v>
      </c>
      <c r="F345" s="6">
        <f>-SUM(G200:$U200)*Verwijzingen!D3</f>
        <v>0</v>
      </c>
      <c r="G345" s="6">
        <f>-SUM(H200:$U200)*Verwijzingen!E3</f>
        <v>0</v>
      </c>
      <c r="H345" s="6">
        <f>-SUM(I200:$U200)*Verwijzingen!F3</f>
        <v>0</v>
      </c>
      <c r="I345" s="6">
        <f>-SUM(J200:$U200)*Verwijzingen!G3</f>
        <v>0</v>
      </c>
      <c r="J345" s="6">
        <f>-SUM(K200:$U200)*Verwijzingen!H3</f>
        <v>0</v>
      </c>
      <c r="K345" s="6">
        <f>-SUM(L200:$U200)*Verwijzingen!I3</f>
        <v>0</v>
      </c>
      <c r="L345" s="6">
        <f>IF(L178=0,0,-SUM(M200:$U200)*Verwijzingen!J3)</f>
        <v>0</v>
      </c>
      <c r="M345" s="6">
        <f>IF(M178=0,0,-SUM(N200:$U200)*Verwijzingen!K3)</f>
        <v>0</v>
      </c>
      <c r="N345" s="6">
        <f>IF(N178=0,0,-SUM(O200:$U200)*Verwijzingen!L3)</f>
        <v>0</v>
      </c>
      <c r="O345" s="6">
        <f>IF(O178=0,0,-SUM(P200:$U200)*Verwijzingen!M3)</f>
        <v>0</v>
      </c>
      <c r="P345" s="6">
        <f>IF(P178=0,0,-SUM(Q200:$U200)*Verwijzingen!N3)</f>
        <v>0</v>
      </c>
      <c r="Q345" s="6">
        <f>IF(Q178=0,0,-SUM(R200:$U200)*Verwijzingen!O3)</f>
        <v>0</v>
      </c>
      <c r="R345" s="6">
        <f>IF(R178=0,0,-SUM(S200:$U200)*Verwijzingen!P3)</f>
        <v>0</v>
      </c>
      <c r="S345" s="6">
        <f>IF(S178=0,0,-SUM(T200:$U200)*Verwijzingen!Q3)</f>
        <v>0</v>
      </c>
      <c r="T345" s="6">
        <f>IF(T178=0,0,-SUM(U200:$U200)*Verwijzingen!R3)</f>
        <v>0</v>
      </c>
      <c r="U345" s="6">
        <v>0</v>
      </c>
      <c r="V345" s="2"/>
    </row>
    <row r="346" spans="1:23" ht="15" customHeight="1">
      <c r="A346" s="17" t="s">
        <v>193</v>
      </c>
      <c r="B346" s="5" t="s">
        <v>194</v>
      </c>
      <c r="C346" s="70">
        <v>0</v>
      </c>
      <c r="D346" s="70">
        <v>0</v>
      </c>
      <c r="E346" s="70">
        <v>0</v>
      </c>
      <c r="F346" s="6">
        <f>IF(F288&gt;0,IF(SUM(G285:P285)&lt;0,-SUM(G285:P285)*Verwijzingen!D3,0),0)</f>
        <v>0</v>
      </c>
      <c r="G346" s="6">
        <f>IF(G288&gt;0,IF(SUM(H285:Q285)&lt;0,-SUM(H285:Q285)*Verwijzingen!E3,0),0)</f>
        <v>0</v>
      </c>
      <c r="H346" s="6">
        <f>IF(H288&gt;0,IF(SUM(I285:R285)&lt;0,-SUM(I285:R285)*Verwijzingen!F3,0),0)</f>
        <v>0</v>
      </c>
      <c r="I346" s="6">
        <f>IF(I288&gt;0,IF(SUM(J285:S285)&lt;0,-SUM(J285:S285)*Verwijzingen!G3,0),0)</f>
        <v>0</v>
      </c>
      <c r="J346" s="6">
        <f>IF(J288&gt;0,IF(SUM(K285:T285)&lt;0,-SUM(K285:T285)*Verwijzingen!H3,0),0)</f>
        <v>0</v>
      </c>
      <c r="K346" s="6">
        <f>IF(K288&gt;0,IF(SUM(L285:U285)&lt;0,-SUM(L285:U285)*Verwijzingen!I3,0),0)</f>
        <v>0</v>
      </c>
      <c r="L346" s="6">
        <f>IF(L178=0,0,IF(L288&gt;0,IF(SUM(M285:$U$285)&lt;0,-SUM(M285:$U$285)*Verwijzingen!J3,0),0))</f>
        <v>0</v>
      </c>
      <c r="M346" s="6">
        <f>IF(M178=0,0,IF(M288&gt;0,IF(SUM(N285:$U$285)&lt;0,-SUM(N285:$U$285)*Verwijzingen!K3,0),0))</f>
        <v>0</v>
      </c>
      <c r="N346" s="6">
        <f>IF(N178=0,0,IF(N288&gt;0,IF(SUM(O285:$U$285)&lt;0,-SUM(O285:$U$285)*Verwijzingen!L3,0),0))</f>
        <v>0</v>
      </c>
      <c r="O346" s="6">
        <f>IF(O178=0,0,IF(O288&gt;0,IF(SUM(P285:$U$285)&lt;0,-SUM(P285:$U$285)*Verwijzingen!M3,0),0))</f>
        <v>0</v>
      </c>
      <c r="P346" s="6">
        <f>IF(P178=0,0,IF(P288&gt;0,IF(SUM(Q285:$U$285)&lt;0,-SUM(Q285:$U$285)*Verwijzingen!N3,0),0))</f>
        <v>0</v>
      </c>
      <c r="Q346" s="6">
        <f>IF(Q178=0,0,IF(Q288&gt;0,IF(SUM(R285:$U$285)&lt;0,-SUM(R285:$U$285)*Verwijzingen!O3,0),0))</f>
        <v>0</v>
      </c>
      <c r="R346" s="6">
        <f>IF(R178=0,0,IF(R288&gt;0,IF(SUM(S285:$U$285)&lt;0,-SUM(S285:$U$285)*Verwijzingen!P3,0),0))</f>
        <v>0</v>
      </c>
      <c r="S346" s="6">
        <f>IF(S178=0,0,IF(S288&gt;0,IF(SUM(T285:$U$285)&lt;0,-SUM(T285:$U$285)*Verwijzingen!Q3,0),0))</f>
        <v>0</v>
      </c>
      <c r="T346" s="6">
        <f>IF(T178=0,0,IF(T288&gt;0,IF(SUM(U285:$U$285)&lt;0,-SUM(U285:$U$285)*Verwijzingen!R3,0),0))</f>
        <v>0</v>
      </c>
      <c r="U346" s="6">
        <v>0</v>
      </c>
      <c r="V346" s="2"/>
    </row>
    <row r="347" spans="1:23" ht="15" customHeight="1">
      <c r="A347" s="17" t="s">
        <v>195</v>
      </c>
      <c r="B347" s="5" t="s">
        <v>196</v>
      </c>
      <c r="C347" s="71">
        <v>0</v>
      </c>
      <c r="D347" s="71">
        <v>0</v>
      </c>
      <c r="E347" s="71">
        <v>0</v>
      </c>
      <c r="F347" s="6">
        <f>E347/Verwijzingen!C3*Verwijzingen!D3</f>
        <v>0</v>
      </c>
      <c r="G347" s="6">
        <f>F347/Verwijzingen!D3*Verwijzingen!E3</f>
        <v>0</v>
      </c>
      <c r="H347" s="6">
        <f>G347/Verwijzingen!E3*Verwijzingen!F3</f>
        <v>0</v>
      </c>
      <c r="I347" s="6">
        <f>H347/Verwijzingen!F3*Verwijzingen!G3</f>
        <v>0</v>
      </c>
      <c r="J347" s="6">
        <f>I347/Verwijzingen!G3*Verwijzingen!H3</f>
        <v>0</v>
      </c>
      <c r="K347" s="6">
        <f>J347/Verwijzingen!H3*Verwijzingen!I3</f>
        <v>0</v>
      </c>
      <c r="L347" s="6">
        <f>IF(L178=0,0,K347/Verwijzingen!I3*Verwijzingen!J3)</f>
        <v>0</v>
      </c>
      <c r="M347" s="6">
        <f>IF(M178=0,0,L347/Verwijzingen!J3*Verwijzingen!K3)</f>
        <v>0</v>
      </c>
      <c r="N347" s="6">
        <f>IF(N178=0,0,M347/Verwijzingen!K3*Verwijzingen!L3)</f>
        <v>0</v>
      </c>
      <c r="O347" s="6">
        <f>IF(O178=0,0,N347/Verwijzingen!L3*Verwijzingen!M3)</f>
        <v>0</v>
      </c>
      <c r="P347" s="6">
        <f>IF(P178=0,0,O347/Verwijzingen!M3*Verwijzingen!N3)</f>
        <v>0</v>
      </c>
      <c r="Q347" s="6">
        <f>IF(Q178=0,0,P347/Verwijzingen!N3*Verwijzingen!O3)</f>
        <v>0</v>
      </c>
      <c r="R347" s="6">
        <f>IF(R178=0,0,Q347/Verwijzingen!O3*Verwijzingen!P3)</f>
        <v>0</v>
      </c>
      <c r="S347" s="6">
        <f>IF(S178=0,0,R347/Verwijzingen!P3*Verwijzingen!Q3)</f>
        <v>0</v>
      </c>
      <c r="T347" s="6">
        <f>IF(T178=0,0,S347/Verwijzingen!Q3*Verwijzingen!R3)</f>
        <v>0</v>
      </c>
      <c r="U347" s="6">
        <f>IF(U178=0,0,T347/Verwijzingen!R3*Verwijzingen!S3)</f>
        <v>0</v>
      </c>
      <c r="V347" s="2"/>
    </row>
    <row r="348" spans="1:23" ht="15" customHeight="1">
      <c r="A348" s="22" t="s">
        <v>197</v>
      </c>
      <c r="B348" s="176"/>
      <c r="C348" s="25">
        <f t="shared" ref="C348:U348" si="152">SUM(C343:C347)</f>
        <v>0</v>
      </c>
      <c r="D348" s="25">
        <f>SUM(D343:D347)</f>
        <v>0</v>
      </c>
      <c r="E348" s="25">
        <f t="shared" si="152"/>
        <v>0</v>
      </c>
      <c r="F348" s="25">
        <f t="shared" si="152"/>
        <v>0</v>
      </c>
      <c r="G348" s="25">
        <f t="shared" si="152"/>
        <v>0</v>
      </c>
      <c r="H348" s="25">
        <f t="shared" si="152"/>
        <v>0</v>
      </c>
      <c r="I348" s="25">
        <f t="shared" si="152"/>
        <v>0</v>
      </c>
      <c r="J348" s="25">
        <f t="shared" si="152"/>
        <v>0</v>
      </c>
      <c r="K348" s="25">
        <f t="shared" si="152"/>
        <v>0</v>
      </c>
      <c r="L348" s="25">
        <f t="shared" si="152"/>
        <v>0</v>
      </c>
      <c r="M348" s="25">
        <f t="shared" si="152"/>
        <v>0</v>
      </c>
      <c r="N348" s="25">
        <f t="shared" si="152"/>
        <v>0</v>
      </c>
      <c r="O348" s="25">
        <f t="shared" si="152"/>
        <v>0</v>
      </c>
      <c r="P348" s="25">
        <f t="shared" si="152"/>
        <v>0</v>
      </c>
      <c r="Q348" s="25">
        <f t="shared" si="152"/>
        <v>0</v>
      </c>
      <c r="R348" s="25">
        <f t="shared" si="152"/>
        <v>0</v>
      </c>
      <c r="S348" s="25">
        <f t="shared" si="152"/>
        <v>0</v>
      </c>
      <c r="T348" s="25">
        <f t="shared" si="152"/>
        <v>0</v>
      </c>
      <c r="U348" s="25">
        <f t="shared" si="152"/>
        <v>0</v>
      </c>
      <c r="V348" s="2"/>
    </row>
    <row r="349" spans="1:23" ht="15.75">
      <c r="A349" s="13"/>
      <c r="B349" s="166"/>
      <c r="C349" s="166"/>
      <c r="D349" s="5"/>
      <c r="E349" s="5"/>
      <c r="F349" s="5"/>
      <c r="G349" s="5"/>
      <c r="H349" s="5"/>
      <c r="I349" s="5"/>
      <c r="J349" s="5"/>
      <c r="K349" s="5"/>
      <c r="L349" s="5"/>
      <c r="M349" s="5"/>
      <c r="N349" s="5"/>
      <c r="O349" s="5"/>
      <c r="P349" s="5"/>
      <c r="Q349" s="5"/>
      <c r="R349" s="5"/>
      <c r="S349" s="5"/>
      <c r="T349" s="5"/>
      <c r="U349" s="5"/>
      <c r="V349" s="2"/>
    </row>
    <row r="350" spans="1:23" ht="15" customHeight="1">
      <c r="A350" s="23" t="s">
        <v>198</v>
      </c>
      <c r="B350" s="24"/>
      <c r="C350" s="24"/>
      <c r="D350" s="25">
        <f>D348-B348</f>
        <v>0</v>
      </c>
      <c r="E350" s="25">
        <f>E348-C348</f>
        <v>0</v>
      </c>
      <c r="F350" s="25">
        <f>F348-E348</f>
        <v>0</v>
      </c>
      <c r="G350" s="25">
        <f>G348-F348</f>
        <v>0</v>
      </c>
      <c r="H350" s="25">
        <f t="shared" ref="H350:T350" si="153">H348-G348</f>
        <v>0</v>
      </c>
      <c r="I350" s="25">
        <f t="shared" si="153"/>
        <v>0</v>
      </c>
      <c r="J350" s="25">
        <f t="shared" si="153"/>
        <v>0</v>
      </c>
      <c r="K350" s="25">
        <f>K348-J348</f>
        <v>0</v>
      </c>
      <c r="L350" s="25">
        <f>L348-K348</f>
        <v>0</v>
      </c>
      <c r="M350" s="25">
        <f>M348-L348</f>
        <v>0</v>
      </c>
      <c r="N350" s="25">
        <f t="shared" si="153"/>
        <v>0</v>
      </c>
      <c r="O350" s="25">
        <f t="shared" si="153"/>
        <v>0</v>
      </c>
      <c r="P350" s="25">
        <f t="shared" si="153"/>
        <v>0</v>
      </c>
      <c r="Q350" s="25">
        <f t="shared" si="153"/>
        <v>0</v>
      </c>
      <c r="R350" s="25">
        <f t="shared" si="153"/>
        <v>0</v>
      </c>
      <c r="S350" s="25">
        <f t="shared" si="153"/>
        <v>0</v>
      </c>
      <c r="T350" s="25">
        <f t="shared" si="153"/>
        <v>0</v>
      </c>
      <c r="U350" s="25">
        <f>U348-T348</f>
        <v>0</v>
      </c>
      <c r="V350" s="2"/>
    </row>
    <row r="351" spans="1:23" ht="15" customHeight="1">
      <c r="A351" s="19"/>
      <c r="B351" s="7"/>
      <c r="C351" s="7"/>
      <c r="D351" s="20"/>
      <c r="E351" s="20"/>
      <c r="F351" s="20"/>
      <c r="G351" s="20"/>
      <c r="H351" s="20"/>
      <c r="I351" s="20"/>
      <c r="J351" s="20"/>
      <c r="K351" s="20"/>
      <c r="L351" s="20"/>
      <c r="M351" s="20"/>
      <c r="N351" s="20"/>
      <c r="O351" s="20"/>
      <c r="P351" s="20"/>
      <c r="Q351" s="20"/>
      <c r="R351" s="20"/>
      <c r="S351" s="20"/>
      <c r="T351" s="20"/>
      <c r="U351" s="20"/>
      <c r="V351" s="2"/>
    </row>
    <row r="352" spans="1:23" ht="15" customHeight="1" outlineLevel="1">
      <c r="A352" s="131" t="s">
        <v>199</v>
      </c>
      <c r="B352" s="132"/>
      <c r="C352" s="132"/>
      <c r="D352" s="87"/>
      <c r="E352" s="87"/>
      <c r="F352" s="87"/>
      <c r="G352" s="87"/>
      <c r="H352" s="87"/>
      <c r="I352" s="87"/>
      <c r="J352" s="87"/>
      <c r="K352" s="87"/>
      <c r="L352" s="87"/>
      <c r="M352" s="87"/>
      <c r="N352" s="87"/>
      <c r="O352" s="87"/>
      <c r="P352" s="87"/>
      <c r="Q352" s="87"/>
      <c r="R352" s="87"/>
      <c r="S352" s="87"/>
      <c r="T352" s="87"/>
      <c r="U352" s="90"/>
      <c r="V352" s="2"/>
    </row>
    <row r="353" spans="1:22" outlineLevel="1">
      <c r="A353" s="7"/>
      <c r="B353" s="7"/>
      <c r="C353" s="7"/>
      <c r="D353" s="7"/>
      <c r="E353" s="7"/>
      <c r="F353" s="7"/>
      <c r="G353" s="7"/>
      <c r="H353" s="7"/>
      <c r="I353" s="7"/>
      <c r="J353" s="7"/>
      <c r="K353" s="7"/>
      <c r="L353" s="7"/>
      <c r="M353" s="7"/>
      <c r="N353" s="7"/>
      <c r="O353" s="7"/>
      <c r="P353" s="7"/>
      <c r="Q353" s="7"/>
      <c r="R353" s="7"/>
      <c r="S353" s="7"/>
      <c r="T353" s="7"/>
      <c r="U353" s="7"/>
      <c r="V353" s="2"/>
    </row>
    <row r="354" spans="1:22" ht="32.25" customHeight="1" outlineLevel="1">
      <c r="A354" s="177" t="s">
        <v>200</v>
      </c>
      <c r="B354" s="129" t="s">
        <v>201</v>
      </c>
      <c r="C354" s="129"/>
      <c r="D354" s="129"/>
      <c r="E354" s="129"/>
      <c r="F354" s="129"/>
      <c r="G354" s="129"/>
      <c r="H354" s="129"/>
      <c r="I354" s="129"/>
      <c r="J354" s="129"/>
      <c r="K354" s="129"/>
      <c r="L354" s="129"/>
      <c r="M354" s="129"/>
      <c r="N354" s="129"/>
      <c r="O354" s="129"/>
      <c r="P354" s="60"/>
      <c r="Q354" s="60"/>
      <c r="R354" s="60"/>
      <c r="S354" s="60"/>
      <c r="T354" s="60"/>
      <c r="U354" s="60"/>
      <c r="V354" s="2"/>
    </row>
    <row r="355" spans="1:22" outlineLevel="1">
      <c r="A355" s="177"/>
      <c r="B355" s="60"/>
      <c r="C355" s="60"/>
      <c r="D355" s="60"/>
      <c r="E355" s="60"/>
      <c r="F355" s="60"/>
      <c r="G355" s="60"/>
      <c r="H355" s="60"/>
      <c r="I355" s="60"/>
      <c r="J355" s="60"/>
      <c r="K355" s="60"/>
      <c r="L355" s="60"/>
      <c r="M355" s="60"/>
      <c r="N355" s="60"/>
      <c r="O355" s="60"/>
      <c r="P355" s="60"/>
      <c r="Q355" s="60"/>
      <c r="R355" s="60"/>
      <c r="S355" s="60"/>
      <c r="T355" s="60"/>
      <c r="U355" s="60"/>
      <c r="V355" s="2"/>
    </row>
    <row r="356" spans="1:22" ht="30" customHeight="1" outlineLevel="1">
      <c r="A356" s="128" t="s">
        <v>202</v>
      </c>
      <c r="B356" s="133" t="s">
        <v>203</v>
      </c>
      <c r="C356" s="133"/>
      <c r="D356" s="133"/>
      <c r="E356" s="133"/>
      <c r="F356" s="133"/>
      <c r="G356" s="133"/>
      <c r="H356" s="133"/>
      <c r="I356" s="133"/>
      <c r="J356" s="133"/>
      <c r="K356" s="133"/>
      <c r="L356" s="133"/>
      <c r="M356" s="133"/>
      <c r="N356" s="133"/>
      <c r="O356" s="133"/>
      <c r="P356" s="178"/>
      <c r="Q356" s="178"/>
      <c r="R356" s="178"/>
      <c r="S356" s="178"/>
      <c r="T356" s="178"/>
      <c r="U356" s="178"/>
      <c r="V356" s="2"/>
    </row>
    <row r="357" spans="1:22" ht="15" customHeight="1" outlineLevel="1">
      <c r="A357" s="179"/>
      <c r="B357" s="178"/>
      <c r="C357" s="178"/>
      <c r="D357" s="178"/>
      <c r="E357" s="178"/>
      <c r="F357" s="178"/>
      <c r="G357" s="178"/>
      <c r="H357" s="178"/>
      <c r="I357" s="178"/>
      <c r="J357" s="178"/>
      <c r="K357" s="178"/>
      <c r="L357" s="178"/>
      <c r="M357" s="178"/>
      <c r="N357" s="178"/>
      <c r="O357" s="178"/>
      <c r="P357" s="178"/>
      <c r="Q357" s="178"/>
      <c r="R357" s="178"/>
      <c r="S357" s="178"/>
      <c r="T357" s="178"/>
      <c r="U357" s="178"/>
      <c r="V357" s="2"/>
    </row>
    <row r="358" spans="1:22" ht="15" customHeight="1" outlineLevel="1">
      <c r="A358" s="179">
        <v>3</v>
      </c>
      <c r="B358" s="129" t="s">
        <v>204</v>
      </c>
      <c r="C358" s="129"/>
      <c r="D358" s="129"/>
      <c r="E358" s="129"/>
      <c r="F358" s="129"/>
      <c r="G358" s="129"/>
      <c r="H358" s="129"/>
      <c r="I358" s="129"/>
      <c r="J358" s="129"/>
      <c r="K358" s="129"/>
      <c r="L358" s="129"/>
      <c r="M358" s="129"/>
      <c r="N358" s="129"/>
      <c r="O358" s="129"/>
      <c r="P358" s="92"/>
      <c r="Q358" s="92"/>
      <c r="R358" s="92"/>
      <c r="S358" s="92"/>
      <c r="T358" s="92"/>
      <c r="U358" s="92"/>
      <c r="V358" s="2"/>
    </row>
    <row r="359" spans="1:22" ht="15" customHeight="1" outlineLevel="1">
      <c r="A359" s="179"/>
      <c r="B359" s="86"/>
      <c r="C359" s="86"/>
      <c r="D359" s="86"/>
      <c r="E359" s="86"/>
      <c r="F359" s="86"/>
      <c r="G359" s="86"/>
      <c r="H359" s="86"/>
      <c r="I359" s="86"/>
      <c r="J359" s="86"/>
      <c r="K359" s="86"/>
      <c r="L359" s="86"/>
      <c r="M359" s="86"/>
      <c r="N359" s="86"/>
      <c r="O359" s="86"/>
      <c r="P359" s="86"/>
      <c r="Q359" s="86"/>
      <c r="R359" s="86"/>
      <c r="S359" s="86"/>
      <c r="T359" s="86"/>
      <c r="U359" s="86"/>
    </row>
    <row r="360" spans="1:22" ht="47.25" customHeight="1" outlineLevel="1">
      <c r="A360" s="179" t="s">
        <v>205</v>
      </c>
      <c r="B360" s="133" t="s">
        <v>206</v>
      </c>
      <c r="C360" s="133"/>
      <c r="D360" s="133"/>
      <c r="E360" s="133"/>
      <c r="F360" s="133"/>
      <c r="G360" s="133"/>
      <c r="H360" s="133"/>
      <c r="I360" s="133"/>
      <c r="J360" s="133"/>
      <c r="K360" s="133"/>
      <c r="L360" s="133"/>
      <c r="M360" s="133"/>
      <c r="N360" s="133"/>
      <c r="O360" s="133"/>
      <c r="P360" s="178"/>
      <c r="Q360" s="178"/>
      <c r="R360" s="178"/>
      <c r="S360" s="178"/>
      <c r="T360" s="178"/>
      <c r="U360" s="178"/>
      <c r="V360" s="2"/>
    </row>
    <row r="361" spans="1:22" ht="15" customHeight="1" outlineLevel="1">
      <c r="A361" s="179">
        <v>6</v>
      </c>
      <c r="B361" s="133" t="s">
        <v>207</v>
      </c>
      <c r="C361" s="133"/>
      <c r="D361" s="133"/>
      <c r="E361" s="133"/>
      <c r="F361" s="133"/>
      <c r="G361" s="133"/>
      <c r="H361" s="133"/>
      <c r="I361" s="133"/>
      <c r="J361" s="133"/>
      <c r="K361" s="133"/>
      <c r="L361" s="133"/>
      <c r="M361" s="133"/>
      <c r="N361" s="133"/>
      <c r="O361" s="133"/>
      <c r="P361" s="178"/>
      <c r="Q361" s="178"/>
      <c r="R361" s="178"/>
      <c r="S361" s="178"/>
      <c r="T361" s="178"/>
      <c r="U361" s="178"/>
      <c r="V361" s="2"/>
    </row>
    <row r="362" spans="1:22" ht="15.75" customHeight="1" outlineLevel="1">
      <c r="A362" s="179"/>
      <c r="B362" s="133"/>
      <c r="C362" s="133"/>
      <c r="D362" s="133"/>
      <c r="E362" s="133"/>
      <c r="F362" s="133"/>
      <c r="G362" s="133"/>
      <c r="H362" s="133"/>
      <c r="I362" s="133"/>
      <c r="J362" s="133"/>
      <c r="K362" s="133"/>
      <c r="L362" s="133"/>
      <c r="M362" s="133"/>
      <c r="N362" s="133"/>
      <c r="O362" s="133"/>
      <c r="P362" s="178"/>
      <c r="Q362" s="178"/>
      <c r="R362" s="178"/>
      <c r="S362" s="178"/>
      <c r="T362" s="178"/>
      <c r="U362" s="178"/>
      <c r="V362" s="2"/>
    </row>
    <row r="363" spans="1:22" outlineLevel="1">
      <c r="A363" s="179"/>
      <c r="B363" s="133"/>
      <c r="C363" s="133"/>
      <c r="D363" s="133"/>
      <c r="E363" s="133"/>
      <c r="F363" s="133"/>
      <c r="G363" s="133"/>
      <c r="H363" s="133"/>
      <c r="I363" s="133"/>
      <c r="J363" s="133"/>
      <c r="K363" s="133"/>
      <c r="L363" s="133"/>
      <c r="M363" s="133"/>
      <c r="N363" s="133"/>
      <c r="O363" s="133"/>
      <c r="P363" s="178"/>
      <c r="Q363" s="178"/>
      <c r="R363" s="178"/>
      <c r="S363" s="178"/>
      <c r="T363" s="178"/>
      <c r="U363" s="178"/>
      <c r="V363" s="2"/>
    </row>
    <row r="364" spans="1:22" ht="78.75" customHeight="1" outlineLevel="1">
      <c r="A364" s="179">
        <v>9</v>
      </c>
      <c r="B364" s="133" t="s">
        <v>208</v>
      </c>
      <c r="C364" s="133"/>
      <c r="D364" s="133"/>
      <c r="E364" s="133"/>
      <c r="F364" s="133"/>
      <c r="G364" s="133"/>
      <c r="H364" s="133"/>
      <c r="I364" s="133"/>
      <c r="J364" s="133"/>
      <c r="K364" s="133"/>
      <c r="L364" s="133"/>
      <c r="M364" s="133"/>
      <c r="N364" s="133"/>
      <c r="O364" s="133"/>
      <c r="P364" s="178"/>
      <c r="Q364" s="178"/>
      <c r="R364" s="178"/>
      <c r="S364" s="178"/>
      <c r="T364" s="178"/>
      <c r="U364" s="178"/>
      <c r="V364" s="2"/>
    </row>
    <row r="365" spans="1:22" outlineLevel="1">
      <c r="A365" s="179"/>
      <c r="B365" s="21"/>
      <c r="C365" s="179"/>
      <c r="D365" s="179"/>
      <c r="E365" s="179"/>
      <c r="F365" s="179"/>
      <c r="G365" s="179"/>
      <c r="H365" s="179"/>
      <c r="I365" s="179"/>
      <c r="J365" s="179"/>
      <c r="K365" s="179"/>
      <c r="L365" s="179"/>
      <c r="M365" s="179"/>
      <c r="N365" s="179"/>
      <c r="O365" s="179"/>
      <c r="P365" s="179"/>
      <c r="Q365" s="179"/>
      <c r="R365" s="179"/>
      <c r="S365" s="179"/>
      <c r="T365" s="179"/>
      <c r="U365" s="179"/>
      <c r="V365" s="2"/>
    </row>
    <row r="366" spans="1:22" ht="15" customHeight="1" outlineLevel="1">
      <c r="A366" s="179">
        <v>10</v>
      </c>
      <c r="B366" s="133" t="s">
        <v>209</v>
      </c>
      <c r="C366" s="133"/>
      <c r="D366" s="133"/>
      <c r="E366" s="133"/>
      <c r="F366" s="133"/>
      <c r="G366" s="133"/>
      <c r="H366" s="133"/>
      <c r="I366" s="133"/>
      <c r="J366" s="133"/>
      <c r="K366" s="133"/>
      <c r="L366" s="133"/>
      <c r="M366" s="133"/>
      <c r="N366" s="133"/>
      <c r="O366" s="133"/>
      <c r="P366" s="180"/>
      <c r="Q366" s="180"/>
      <c r="R366" s="180"/>
      <c r="S366" s="180"/>
      <c r="T366" s="180"/>
      <c r="U366" s="180"/>
      <c r="V366" s="2"/>
    </row>
    <row r="367" spans="1:22" outlineLevel="1">
      <c r="A367" s="179"/>
      <c r="B367" s="180"/>
      <c r="C367" s="180"/>
      <c r="D367" s="180"/>
      <c r="E367" s="180"/>
      <c r="F367" s="180"/>
      <c r="G367" s="180"/>
      <c r="H367" s="180"/>
      <c r="I367" s="180"/>
      <c r="J367" s="180"/>
      <c r="K367" s="180"/>
      <c r="L367" s="180"/>
      <c r="M367" s="180"/>
      <c r="N367" s="180"/>
      <c r="O367" s="180"/>
      <c r="P367" s="180"/>
      <c r="Q367" s="180"/>
      <c r="R367" s="180"/>
      <c r="S367" s="180"/>
      <c r="T367" s="180"/>
      <c r="U367" s="180"/>
      <c r="V367" s="2"/>
    </row>
    <row r="368" spans="1:22" ht="15" customHeight="1" outlineLevel="1">
      <c r="A368" s="179">
        <v>11</v>
      </c>
      <c r="B368" s="133" t="s">
        <v>210</v>
      </c>
      <c r="C368" s="133"/>
      <c r="D368" s="133"/>
      <c r="E368" s="133"/>
      <c r="F368" s="133"/>
      <c r="G368" s="133"/>
      <c r="H368" s="133"/>
      <c r="I368" s="133"/>
      <c r="J368" s="133"/>
      <c r="K368" s="133"/>
      <c r="L368" s="133"/>
      <c r="M368" s="133"/>
      <c r="N368" s="133"/>
      <c r="O368" s="133"/>
      <c r="P368" s="178"/>
      <c r="Q368" s="178"/>
      <c r="R368" s="178"/>
      <c r="S368" s="178"/>
      <c r="T368" s="178"/>
      <c r="U368" s="178"/>
      <c r="V368" s="2"/>
    </row>
    <row r="369" spans="1:22" outlineLevel="1">
      <c r="A369" s="179"/>
      <c r="B369" s="180"/>
      <c r="C369" s="180"/>
      <c r="D369" s="180"/>
      <c r="E369" s="180"/>
      <c r="F369" s="180"/>
      <c r="G369" s="180"/>
      <c r="H369" s="180"/>
      <c r="I369" s="180"/>
      <c r="J369" s="180"/>
      <c r="K369" s="180"/>
      <c r="L369" s="180"/>
      <c r="M369" s="180"/>
      <c r="N369" s="180"/>
      <c r="O369" s="180"/>
      <c r="P369" s="180"/>
      <c r="Q369" s="180"/>
      <c r="R369" s="180"/>
      <c r="S369" s="180"/>
      <c r="T369" s="180"/>
      <c r="U369" s="180"/>
      <c r="V369" s="2"/>
    </row>
    <row r="370" spans="1:22" ht="32.25" customHeight="1" outlineLevel="1">
      <c r="A370" s="179">
        <v>12</v>
      </c>
      <c r="B370" s="133" t="s">
        <v>211</v>
      </c>
      <c r="C370" s="133"/>
      <c r="D370" s="133"/>
      <c r="E370" s="133"/>
      <c r="F370" s="133"/>
      <c r="G370" s="133"/>
      <c r="H370" s="133"/>
      <c r="I370" s="133"/>
      <c r="J370" s="133"/>
      <c r="K370" s="133"/>
      <c r="L370" s="133"/>
      <c r="M370" s="133"/>
      <c r="N370" s="133"/>
      <c r="O370" s="133"/>
      <c r="P370" s="178"/>
      <c r="Q370" s="178"/>
      <c r="R370" s="178"/>
      <c r="S370" s="178"/>
      <c r="T370" s="178"/>
      <c r="U370" s="178"/>
      <c r="V370" s="2"/>
    </row>
    <row r="371" spans="1:22" outlineLevel="1">
      <c r="A371" s="179"/>
      <c r="B371" s="178"/>
      <c r="C371" s="178"/>
      <c r="D371" s="178"/>
      <c r="E371" s="178"/>
      <c r="F371" s="178"/>
      <c r="G371" s="178"/>
      <c r="H371" s="178"/>
      <c r="I371" s="178"/>
      <c r="J371" s="178"/>
      <c r="K371" s="178"/>
      <c r="L371" s="178"/>
      <c r="M371" s="178"/>
      <c r="N371" s="178"/>
      <c r="O371" s="178"/>
      <c r="P371" s="178"/>
      <c r="Q371" s="178"/>
      <c r="R371" s="178"/>
      <c r="S371" s="178"/>
      <c r="T371" s="178"/>
      <c r="U371" s="178"/>
      <c r="V371" s="2"/>
    </row>
    <row r="372" spans="1:22" ht="32.25" customHeight="1" outlineLevel="1">
      <c r="A372" s="179">
        <v>13</v>
      </c>
      <c r="B372" s="129" t="s">
        <v>212</v>
      </c>
      <c r="C372" s="129"/>
      <c r="D372" s="129"/>
      <c r="E372" s="129"/>
      <c r="F372" s="129"/>
      <c r="G372" s="129"/>
      <c r="H372" s="129"/>
      <c r="I372" s="129"/>
      <c r="J372" s="129"/>
      <c r="K372" s="129"/>
      <c r="L372" s="129"/>
      <c r="M372" s="129"/>
      <c r="N372" s="129"/>
      <c r="O372" s="129"/>
      <c r="P372" s="60"/>
      <c r="Q372" s="60"/>
      <c r="R372" s="60"/>
      <c r="S372" s="60"/>
      <c r="T372" s="60"/>
      <c r="U372" s="60"/>
      <c r="V372" s="2"/>
    </row>
    <row r="373" spans="1:22" ht="15" customHeight="1" outlineLevel="1">
      <c r="A373" s="179"/>
      <c r="B373" s="21"/>
      <c r="C373" s="179"/>
      <c r="D373" s="179"/>
      <c r="E373" s="179"/>
      <c r="F373" s="179"/>
      <c r="G373" s="179"/>
      <c r="H373" s="179"/>
      <c r="I373" s="179"/>
      <c r="J373" s="179"/>
      <c r="K373" s="179"/>
      <c r="L373" s="179"/>
      <c r="M373" s="179"/>
      <c r="N373" s="179"/>
      <c r="O373" s="179"/>
      <c r="P373" s="179"/>
      <c r="Q373" s="179"/>
      <c r="R373" s="179"/>
      <c r="S373" s="179"/>
      <c r="T373" s="179"/>
      <c r="U373" s="179"/>
      <c r="V373" s="2"/>
    </row>
    <row r="374" spans="1:22" ht="34.5" customHeight="1" outlineLevel="1">
      <c r="A374" s="177">
        <v>14</v>
      </c>
      <c r="B374" s="129" t="s">
        <v>213</v>
      </c>
      <c r="C374" s="129"/>
      <c r="D374" s="129"/>
      <c r="E374" s="129"/>
      <c r="F374" s="129"/>
      <c r="G374" s="129"/>
      <c r="H374" s="129"/>
      <c r="I374" s="129"/>
      <c r="J374" s="129"/>
      <c r="K374" s="129"/>
      <c r="L374" s="129"/>
      <c r="M374" s="129"/>
      <c r="N374" s="129"/>
      <c r="O374" s="129"/>
      <c r="P374" s="60"/>
      <c r="Q374" s="60"/>
      <c r="R374" s="60"/>
      <c r="S374" s="60"/>
      <c r="T374" s="60"/>
      <c r="U374" s="60"/>
    </row>
    <row r="375" spans="1:22" outlineLevel="1">
      <c r="A375" s="179"/>
      <c r="B375" s="86"/>
      <c r="C375" s="86"/>
      <c r="D375" s="86"/>
      <c r="E375" s="86"/>
      <c r="F375" s="86"/>
      <c r="G375" s="86"/>
      <c r="H375" s="86"/>
      <c r="I375" s="86"/>
      <c r="J375" s="86"/>
      <c r="K375" s="86"/>
      <c r="L375" s="86"/>
      <c r="M375" s="86"/>
      <c r="N375" s="86"/>
      <c r="O375" s="86"/>
      <c r="P375" s="86"/>
      <c r="Q375" s="86"/>
      <c r="R375" s="86"/>
      <c r="S375" s="86"/>
      <c r="T375" s="86"/>
      <c r="U375" s="86"/>
    </row>
    <row r="376" spans="1:22" ht="64.5" customHeight="1" outlineLevel="1">
      <c r="A376" s="177">
        <v>15</v>
      </c>
      <c r="B376" s="129" t="s">
        <v>214</v>
      </c>
      <c r="C376" s="129"/>
      <c r="D376" s="129"/>
      <c r="E376" s="129"/>
      <c r="F376" s="129"/>
      <c r="G376" s="129"/>
      <c r="H376" s="129"/>
      <c r="I376" s="129"/>
      <c r="J376" s="129"/>
      <c r="K376" s="129"/>
      <c r="L376" s="129"/>
      <c r="M376" s="129"/>
      <c r="N376" s="129"/>
      <c r="O376" s="129"/>
      <c r="P376" s="60"/>
      <c r="Q376" s="60"/>
      <c r="R376" s="60"/>
      <c r="S376" s="60"/>
      <c r="T376" s="60"/>
      <c r="U376" s="60"/>
    </row>
    <row r="377" spans="1:22" outlineLevel="1">
      <c r="A377" s="177"/>
      <c r="B377" s="60"/>
      <c r="C377" s="60"/>
      <c r="D377" s="60"/>
      <c r="E377" s="60"/>
      <c r="F377" s="60"/>
      <c r="G377" s="60"/>
      <c r="H377" s="60"/>
      <c r="I377" s="60"/>
      <c r="J377" s="60"/>
      <c r="K377" s="60"/>
      <c r="L377" s="60"/>
      <c r="M377" s="60"/>
      <c r="N377" s="60"/>
      <c r="O377" s="60"/>
      <c r="P377" s="60"/>
      <c r="Q377" s="60"/>
      <c r="R377" s="60"/>
      <c r="S377" s="60"/>
      <c r="T377" s="60"/>
      <c r="U377" s="60"/>
    </row>
    <row r="378" spans="1:22" ht="48.75" customHeight="1" outlineLevel="1">
      <c r="A378" s="177">
        <v>16</v>
      </c>
      <c r="B378" s="134" t="s">
        <v>215</v>
      </c>
      <c r="C378" s="134"/>
      <c r="D378" s="134"/>
      <c r="E378" s="134"/>
      <c r="F378" s="134"/>
      <c r="G378" s="134"/>
      <c r="H378" s="134"/>
      <c r="I378" s="134"/>
      <c r="J378" s="134"/>
      <c r="K378" s="134"/>
      <c r="L378" s="134"/>
      <c r="M378" s="134"/>
      <c r="N378" s="134"/>
      <c r="O378" s="134"/>
      <c r="P378" s="91"/>
      <c r="Q378" s="91"/>
      <c r="R378" s="91"/>
      <c r="S378" s="91"/>
      <c r="T378" s="91"/>
      <c r="U378" s="86"/>
    </row>
    <row r="379" spans="1:22" outlineLevel="1">
      <c r="A379" s="177"/>
      <c r="B379" s="88"/>
      <c r="C379" s="88"/>
      <c r="D379" s="88"/>
      <c r="E379" s="88"/>
      <c r="F379" s="88"/>
      <c r="G379" s="88"/>
      <c r="H379" s="88"/>
      <c r="I379" s="88"/>
      <c r="J379" s="88"/>
      <c r="K379" s="88"/>
      <c r="L379" s="88"/>
      <c r="M379" s="88"/>
      <c r="N379" s="88"/>
      <c r="O379" s="88"/>
      <c r="P379" s="88"/>
      <c r="Q379" s="88"/>
      <c r="R379" s="88"/>
      <c r="S379" s="88"/>
      <c r="T379" s="88"/>
      <c r="U379" s="86"/>
    </row>
    <row r="380" spans="1:22" ht="28.5" customHeight="1" outlineLevel="1">
      <c r="A380" s="177">
        <v>17</v>
      </c>
      <c r="B380" s="129" t="s">
        <v>216</v>
      </c>
      <c r="C380" s="129"/>
      <c r="D380" s="129"/>
      <c r="E380" s="129"/>
      <c r="F380" s="129"/>
      <c r="G380" s="129"/>
      <c r="H380" s="129"/>
      <c r="I380" s="129"/>
      <c r="J380" s="129"/>
      <c r="K380" s="129"/>
      <c r="L380" s="129"/>
      <c r="M380" s="129"/>
      <c r="N380" s="129"/>
      <c r="O380" s="129"/>
      <c r="P380" s="60"/>
      <c r="Q380" s="60"/>
      <c r="R380" s="60"/>
      <c r="S380" s="60"/>
      <c r="T380" s="60"/>
      <c r="U380" s="60"/>
    </row>
    <row r="381" spans="1:22" outlineLevel="1">
      <c r="A381" s="177"/>
      <c r="B381" s="60"/>
      <c r="C381" s="60"/>
      <c r="D381" s="60"/>
      <c r="E381" s="60"/>
      <c r="F381" s="60"/>
      <c r="G381" s="60"/>
      <c r="H381" s="60"/>
      <c r="I381" s="60"/>
      <c r="J381" s="60"/>
      <c r="K381" s="60"/>
      <c r="L381" s="60"/>
      <c r="M381" s="60"/>
      <c r="N381" s="60"/>
      <c r="O381" s="60"/>
      <c r="P381" s="60"/>
      <c r="Q381" s="60"/>
      <c r="R381" s="60"/>
      <c r="S381" s="60"/>
      <c r="T381" s="60"/>
      <c r="U381" s="60"/>
    </row>
    <row r="382" spans="1:22" outlineLevel="1">
      <c r="A382" s="179">
        <v>18</v>
      </c>
      <c r="B382" s="129" t="s">
        <v>217</v>
      </c>
      <c r="C382" s="129"/>
      <c r="D382" s="129"/>
      <c r="E382" s="129"/>
      <c r="F382" s="129"/>
      <c r="G382" s="129"/>
      <c r="H382" s="129"/>
      <c r="I382" s="129"/>
      <c r="J382" s="129"/>
      <c r="K382" s="129"/>
      <c r="L382" s="129"/>
      <c r="M382" s="129"/>
      <c r="N382" s="129"/>
      <c r="O382" s="129"/>
      <c r="P382" s="60"/>
      <c r="Q382" s="60"/>
      <c r="R382" s="60"/>
      <c r="S382" s="60"/>
      <c r="T382" s="60"/>
      <c r="U382" s="60"/>
      <c r="V382" s="2"/>
    </row>
    <row r="383" spans="1:22" outlineLevel="1">
      <c r="A383" s="177"/>
      <c r="B383" s="86"/>
      <c r="C383" s="86"/>
      <c r="D383" s="86"/>
      <c r="E383" s="86"/>
      <c r="F383" s="86"/>
      <c r="G383" s="86"/>
      <c r="H383" s="86"/>
      <c r="I383" s="86"/>
      <c r="J383" s="86"/>
      <c r="K383" s="86"/>
      <c r="L383" s="86"/>
      <c r="M383" s="86"/>
      <c r="N383" s="86"/>
      <c r="O383" s="86"/>
      <c r="P383" s="86"/>
      <c r="Q383" s="86"/>
      <c r="R383" s="86"/>
      <c r="S383" s="86"/>
      <c r="T383" s="86"/>
      <c r="U383" s="86"/>
    </row>
    <row r="384" spans="1:22" ht="33.75" customHeight="1" outlineLevel="1">
      <c r="A384" s="177">
        <v>19</v>
      </c>
      <c r="B384" s="129" t="s">
        <v>218</v>
      </c>
      <c r="C384" s="129"/>
      <c r="D384" s="129"/>
      <c r="E384" s="129"/>
      <c r="F384" s="129"/>
      <c r="G384" s="129"/>
      <c r="H384" s="129"/>
      <c r="I384" s="129"/>
      <c r="J384" s="129"/>
      <c r="K384" s="129"/>
      <c r="L384" s="129"/>
      <c r="M384" s="129"/>
      <c r="N384" s="129"/>
      <c r="O384" s="129"/>
      <c r="P384" s="92"/>
      <c r="Q384" s="92"/>
      <c r="R384" s="92"/>
      <c r="S384" s="92"/>
      <c r="T384" s="92"/>
      <c r="U384" s="92"/>
    </row>
    <row r="385" spans="1:25" outlineLevel="1">
      <c r="A385" s="177"/>
      <c r="B385" s="92"/>
      <c r="C385" s="92"/>
      <c r="D385" s="92"/>
      <c r="E385" s="92"/>
      <c r="F385" s="92"/>
      <c r="G385" s="92"/>
      <c r="H385" s="92"/>
      <c r="I385" s="92"/>
      <c r="J385" s="92"/>
      <c r="K385" s="92"/>
      <c r="L385" s="92"/>
      <c r="M385" s="92"/>
      <c r="N385" s="92"/>
      <c r="O385" s="92"/>
      <c r="P385" s="92"/>
      <c r="Q385" s="92"/>
      <c r="R385" s="92"/>
      <c r="S385" s="92"/>
      <c r="T385" s="92"/>
      <c r="U385" s="92"/>
    </row>
    <row r="386" spans="1:25" ht="15.75" customHeight="1" outlineLevel="1">
      <c r="A386" s="177">
        <v>20</v>
      </c>
      <c r="B386" s="60" t="s">
        <v>219</v>
      </c>
      <c r="C386" s="92"/>
      <c r="D386" s="92"/>
      <c r="E386" s="92"/>
      <c r="F386" s="92"/>
      <c r="G386" s="92"/>
      <c r="H386" s="92"/>
      <c r="I386" s="92"/>
      <c r="J386" s="92"/>
      <c r="K386" s="92"/>
      <c r="L386" s="92"/>
      <c r="M386" s="92"/>
      <c r="N386" s="92"/>
      <c r="O386" s="92"/>
      <c r="P386" s="92"/>
      <c r="Q386" s="92"/>
      <c r="R386" s="92"/>
      <c r="S386" s="92"/>
      <c r="T386" s="92"/>
      <c r="U386" s="92"/>
    </row>
    <row r="387" spans="1:25" ht="15.75" customHeight="1" outlineLevel="1">
      <c r="A387" s="177"/>
      <c r="B387" s="60"/>
      <c r="C387" s="92"/>
      <c r="D387" s="92"/>
      <c r="E387" s="92"/>
      <c r="F387" s="92"/>
      <c r="G387" s="92"/>
      <c r="H387" s="92"/>
      <c r="I387" s="92"/>
      <c r="J387" s="92"/>
      <c r="K387" s="92"/>
      <c r="L387" s="92"/>
      <c r="M387" s="92"/>
      <c r="N387" s="92"/>
      <c r="O387" s="92"/>
      <c r="P387" s="92"/>
      <c r="Q387" s="92"/>
      <c r="R387" s="92"/>
      <c r="S387" s="92"/>
      <c r="T387" s="92"/>
      <c r="U387" s="92"/>
    </row>
    <row r="388" spans="1:25" ht="46.5" customHeight="1" outlineLevel="1">
      <c r="A388" s="177">
        <v>21</v>
      </c>
      <c r="B388" s="129" t="s">
        <v>220</v>
      </c>
      <c r="C388" s="129"/>
      <c r="D388" s="129"/>
      <c r="E388" s="129"/>
      <c r="F388" s="129"/>
      <c r="G388" s="129"/>
      <c r="H388" s="129"/>
      <c r="I388" s="129"/>
      <c r="J388" s="129"/>
      <c r="K388" s="129"/>
      <c r="L388" s="129"/>
      <c r="M388" s="129"/>
      <c r="N388" s="129"/>
      <c r="O388" s="129"/>
      <c r="P388" s="60"/>
      <c r="Q388" s="60"/>
      <c r="R388" s="60"/>
      <c r="S388" s="60"/>
      <c r="T388" s="60"/>
      <c r="U388" s="60"/>
      <c r="V388" s="60"/>
      <c r="W388" s="60"/>
      <c r="X388" s="60"/>
      <c r="Y388" s="60"/>
    </row>
    <row r="389" spans="1:25" ht="16.5" customHeight="1" outlineLevel="1">
      <c r="A389" s="177"/>
      <c r="B389" s="129"/>
      <c r="C389" s="129"/>
      <c r="D389" s="129"/>
      <c r="E389" s="129"/>
      <c r="F389" s="129"/>
      <c r="G389" s="129"/>
      <c r="H389" s="129"/>
      <c r="I389" s="129"/>
      <c r="J389" s="129"/>
      <c r="K389" s="129"/>
      <c r="L389" s="129"/>
      <c r="M389" s="129"/>
      <c r="N389" s="129"/>
      <c r="O389" s="129"/>
      <c r="P389" s="60"/>
      <c r="Q389" s="60"/>
      <c r="R389" s="60"/>
      <c r="S389" s="60"/>
      <c r="T389" s="60"/>
      <c r="U389" s="60"/>
      <c r="V389" s="60"/>
      <c r="W389" s="60"/>
      <c r="X389" s="60"/>
      <c r="Y389" s="60"/>
    </row>
    <row r="390" spans="1:25" outlineLevel="1">
      <c r="A390" s="177"/>
      <c r="B390" s="92"/>
      <c r="C390" s="92"/>
      <c r="D390" s="92"/>
      <c r="E390" s="92"/>
      <c r="F390" s="92"/>
      <c r="G390" s="92"/>
      <c r="H390" s="92"/>
      <c r="I390" s="92"/>
      <c r="J390" s="92"/>
      <c r="K390" s="92"/>
      <c r="L390" s="92"/>
      <c r="M390" s="92"/>
      <c r="N390" s="92"/>
      <c r="O390" s="92"/>
      <c r="P390" s="92"/>
      <c r="Q390" s="92"/>
      <c r="R390" s="92"/>
      <c r="S390" s="92"/>
      <c r="T390" s="92"/>
      <c r="U390" s="92"/>
    </row>
    <row r="391" spans="1:25" ht="26.25" customHeight="1" outlineLevel="1">
      <c r="A391" s="177">
        <v>22</v>
      </c>
      <c r="B391" s="129" t="s">
        <v>221</v>
      </c>
      <c r="C391" s="129"/>
      <c r="D391" s="129"/>
      <c r="E391" s="129"/>
      <c r="F391" s="129"/>
      <c r="G391" s="129"/>
      <c r="H391" s="129"/>
      <c r="I391" s="129"/>
      <c r="J391" s="129"/>
      <c r="K391" s="129"/>
      <c r="L391" s="129"/>
      <c r="M391" s="129"/>
      <c r="N391" s="129"/>
      <c r="O391" s="129"/>
      <c r="P391" s="60"/>
      <c r="Q391" s="60"/>
      <c r="R391" s="60"/>
      <c r="S391" s="60"/>
      <c r="T391" s="60"/>
      <c r="U391" s="60"/>
    </row>
    <row r="392" spans="1:25" outlineLevel="1">
      <c r="A392" s="177"/>
      <c r="B392" s="129"/>
      <c r="C392" s="129"/>
      <c r="D392" s="129"/>
      <c r="E392" s="129"/>
      <c r="F392" s="129"/>
      <c r="G392" s="129"/>
      <c r="H392" s="129"/>
      <c r="I392" s="129"/>
      <c r="J392" s="129"/>
      <c r="K392" s="129"/>
      <c r="L392" s="129"/>
      <c r="M392" s="129"/>
      <c r="N392" s="129"/>
      <c r="O392" s="129"/>
      <c r="P392" s="60"/>
      <c r="Q392" s="60"/>
      <c r="R392" s="60"/>
      <c r="S392" s="60"/>
      <c r="T392" s="60"/>
      <c r="U392" s="60"/>
    </row>
    <row r="393" spans="1:25" outlineLevel="1">
      <c r="A393" s="177"/>
      <c r="B393" s="86"/>
      <c r="C393" s="86"/>
      <c r="D393" s="86"/>
      <c r="E393" s="86"/>
      <c r="F393" s="86"/>
      <c r="G393" s="86"/>
      <c r="H393" s="86"/>
      <c r="I393" s="86"/>
      <c r="J393" s="86"/>
      <c r="K393" s="86"/>
      <c r="L393" s="86"/>
      <c r="M393" s="86"/>
      <c r="N393" s="86"/>
      <c r="O393" s="86"/>
      <c r="P393" s="86"/>
      <c r="Q393" s="86"/>
      <c r="R393" s="86"/>
      <c r="S393" s="86"/>
      <c r="T393" s="86"/>
      <c r="U393" s="86"/>
    </row>
    <row r="394" spans="1:25" ht="30.75" customHeight="1" outlineLevel="1">
      <c r="A394" s="177">
        <v>23</v>
      </c>
      <c r="B394" s="129" t="s">
        <v>222</v>
      </c>
      <c r="C394" s="129"/>
      <c r="D394" s="129"/>
      <c r="E394" s="129"/>
      <c r="F394" s="129"/>
      <c r="G394" s="129"/>
      <c r="H394" s="129"/>
      <c r="I394" s="129"/>
      <c r="J394" s="129"/>
      <c r="K394" s="129"/>
      <c r="L394" s="129"/>
      <c r="M394" s="129"/>
      <c r="N394" s="129"/>
      <c r="O394" s="129"/>
      <c r="P394" s="60"/>
      <c r="Q394" s="60"/>
      <c r="R394" s="60"/>
      <c r="S394" s="60"/>
      <c r="T394" s="60"/>
      <c r="U394" s="60"/>
    </row>
    <row r="395" spans="1:25" outlineLevel="1">
      <c r="A395" s="181"/>
      <c r="B395" s="92"/>
      <c r="C395" s="92"/>
      <c r="D395" s="92"/>
      <c r="E395" s="92"/>
      <c r="F395" s="92"/>
      <c r="G395" s="92"/>
      <c r="H395" s="92"/>
      <c r="I395" s="92"/>
      <c r="J395" s="92"/>
      <c r="K395" s="92"/>
      <c r="L395" s="92"/>
      <c r="M395" s="92"/>
      <c r="N395" s="92"/>
      <c r="O395" s="92"/>
      <c r="P395" s="92"/>
      <c r="Q395" s="92"/>
      <c r="R395" s="92"/>
      <c r="S395" s="92"/>
      <c r="T395" s="92"/>
      <c r="U395" s="92"/>
    </row>
    <row r="396" spans="1:25" ht="44.25" customHeight="1" outlineLevel="1">
      <c r="A396" s="177">
        <v>24</v>
      </c>
      <c r="B396" s="129" t="s">
        <v>223</v>
      </c>
      <c r="C396" s="129"/>
      <c r="D396" s="129"/>
      <c r="E396" s="129"/>
      <c r="F396" s="129"/>
      <c r="G396" s="129"/>
      <c r="H396" s="129"/>
      <c r="I396" s="129"/>
      <c r="J396" s="129"/>
      <c r="K396" s="129"/>
      <c r="L396" s="129"/>
      <c r="M396" s="129"/>
      <c r="N396" s="129"/>
      <c r="O396" s="129"/>
      <c r="P396" s="92"/>
      <c r="Q396" s="92"/>
      <c r="R396" s="92"/>
      <c r="S396" s="92"/>
      <c r="T396" s="92"/>
      <c r="U396" s="92"/>
    </row>
    <row r="397" spans="1:25" outlineLevel="1">
      <c r="A397" s="177"/>
      <c r="B397" s="129"/>
      <c r="C397" s="129"/>
      <c r="D397" s="129"/>
      <c r="E397" s="129"/>
      <c r="F397" s="129"/>
      <c r="G397" s="129"/>
      <c r="H397" s="129"/>
      <c r="I397" s="129"/>
      <c r="J397" s="129"/>
      <c r="K397" s="129"/>
      <c r="L397" s="129"/>
      <c r="M397" s="129"/>
      <c r="N397" s="129"/>
      <c r="O397" s="129"/>
      <c r="P397" s="92"/>
      <c r="Q397" s="92"/>
      <c r="R397" s="92"/>
      <c r="S397" s="92"/>
      <c r="T397" s="92"/>
      <c r="U397" s="92"/>
    </row>
    <row r="398" spans="1:25" outlineLevel="1">
      <c r="A398" s="177"/>
      <c r="B398" s="86"/>
      <c r="C398" s="86"/>
      <c r="D398" s="86"/>
      <c r="E398" s="86"/>
      <c r="F398" s="86"/>
      <c r="G398" s="86"/>
      <c r="H398" s="86"/>
      <c r="I398" s="86"/>
      <c r="J398" s="86"/>
      <c r="K398" s="86"/>
      <c r="L398" s="86"/>
      <c r="M398" s="86"/>
      <c r="N398" s="86"/>
      <c r="O398" s="86"/>
      <c r="P398" s="86"/>
      <c r="Q398" s="86"/>
      <c r="R398" s="86"/>
      <c r="S398" s="86"/>
      <c r="T398" s="86"/>
      <c r="U398" s="86"/>
    </row>
    <row r="399" spans="1:25" ht="15" customHeight="1" outlineLevel="1">
      <c r="A399" s="177">
        <v>25</v>
      </c>
      <c r="B399" s="129" t="s">
        <v>224</v>
      </c>
      <c r="C399" s="129"/>
      <c r="D399" s="129"/>
      <c r="E399" s="129"/>
      <c r="F399" s="129"/>
      <c r="G399" s="129"/>
      <c r="H399" s="129"/>
      <c r="I399" s="129"/>
      <c r="J399" s="129"/>
      <c r="K399" s="129"/>
      <c r="L399" s="129"/>
      <c r="M399" s="129"/>
      <c r="N399" s="129"/>
      <c r="O399" s="129"/>
      <c r="P399" s="129"/>
      <c r="Q399" s="129"/>
      <c r="R399" s="129"/>
      <c r="S399" s="129"/>
      <c r="T399" s="129"/>
      <c r="U399" s="129"/>
    </row>
    <row r="400" spans="1:25" outlineLevel="1">
      <c r="A400" s="177"/>
      <c r="B400" s="86"/>
      <c r="C400" s="86"/>
      <c r="D400" s="86"/>
      <c r="E400" s="86"/>
      <c r="F400" s="86"/>
      <c r="G400" s="86"/>
      <c r="H400" s="86"/>
      <c r="I400" s="86"/>
      <c r="J400" s="86"/>
      <c r="K400" s="86"/>
      <c r="L400" s="86"/>
      <c r="M400" s="86"/>
      <c r="N400" s="86"/>
      <c r="O400" s="86"/>
      <c r="P400" s="86"/>
      <c r="Q400" s="86"/>
      <c r="R400" s="86"/>
      <c r="S400" s="86"/>
      <c r="T400" s="86"/>
      <c r="U400" s="86"/>
    </row>
    <row r="401" spans="1:21" ht="15.75" customHeight="1" outlineLevel="1">
      <c r="A401" s="177">
        <v>26</v>
      </c>
      <c r="B401" s="129" t="s">
        <v>225</v>
      </c>
      <c r="C401" s="129"/>
      <c r="D401" s="129"/>
      <c r="E401" s="129"/>
      <c r="F401" s="129"/>
      <c r="G401" s="129"/>
      <c r="H401" s="129"/>
      <c r="I401" s="129"/>
      <c r="J401" s="129"/>
      <c r="K401" s="129"/>
      <c r="L401" s="129"/>
      <c r="M401" s="129"/>
      <c r="N401" s="129"/>
      <c r="O401" s="129"/>
      <c r="P401" s="129"/>
      <c r="Q401" s="129"/>
      <c r="R401" s="129"/>
      <c r="S401" s="129"/>
      <c r="T401" s="129"/>
      <c r="U401" s="129"/>
    </row>
    <row r="402" spans="1:21" outlineLevel="1">
      <c r="A402" s="177"/>
      <c r="B402" s="86"/>
      <c r="C402" s="86"/>
      <c r="D402" s="86"/>
      <c r="E402" s="86"/>
      <c r="F402" s="86"/>
      <c r="G402" s="86"/>
      <c r="H402" s="86"/>
      <c r="I402" s="86"/>
      <c r="J402" s="86"/>
      <c r="K402" s="86"/>
      <c r="L402" s="86"/>
      <c r="M402" s="86"/>
      <c r="N402" s="86"/>
      <c r="O402" s="86"/>
      <c r="P402" s="86"/>
      <c r="Q402" s="86"/>
      <c r="R402" s="86"/>
      <c r="S402" s="86"/>
      <c r="T402" s="86"/>
      <c r="U402" s="86"/>
    </row>
    <row r="403" spans="1:21" ht="48" customHeight="1" outlineLevel="1">
      <c r="A403" s="177">
        <v>27</v>
      </c>
      <c r="B403" s="129" t="s">
        <v>226</v>
      </c>
      <c r="C403" s="129"/>
      <c r="D403" s="129"/>
      <c r="E403" s="129"/>
      <c r="F403" s="129"/>
      <c r="G403" s="129"/>
      <c r="H403" s="129"/>
      <c r="I403" s="129"/>
      <c r="J403" s="129"/>
      <c r="K403" s="129"/>
      <c r="L403" s="129"/>
      <c r="M403" s="129"/>
      <c r="N403" s="129"/>
      <c r="O403" s="129"/>
      <c r="P403" s="60"/>
      <c r="Q403" s="60"/>
      <c r="R403" s="60"/>
      <c r="S403" s="60"/>
      <c r="T403" s="60"/>
      <c r="U403" s="60"/>
    </row>
    <row r="404" spans="1:21" outlineLevel="1">
      <c r="A404" s="177"/>
      <c r="B404" s="60"/>
      <c r="C404" s="60"/>
      <c r="D404" s="60"/>
      <c r="E404" s="60"/>
      <c r="F404" s="60"/>
      <c r="G404" s="60"/>
      <c r="H404" s="60"/>
      <c r="I404" s="60"/>
      <c r="J404" s="60"/>
      <c r="K404" s="60"/>
      <c r="L404" s="60"/>
      <c r="M404" s="60"/>
      <c r="N404" s="60"/>
      <c r="O404" s="60"/>
      <c r="P404" s="60"/>
      <c r="Q404" s="60"/>
      <c r="R404" s="60"/>
      <c r="S404" s="60"/>
      <c r="T404" s="60"/>
      <c r="U404" s="60"/>
    </row>
    <row r="405" spans="1:21" ht="93" customHeight="1" outlineLevel="1">
      <c r="A405" s="177">
        <v>28</v>
      </c>
      <c r="B405" s="156" t="s">
        <v>227</v>
      </c>
      <c r="C405" s="156"/>
      <c r="D405" s="156"/>
      <c r="E405" s="156"/>
      <c r="F405" s="156"/>
      <c r="G405" s="156"/>
      <c r="H405" s="156"/>
      <c r="I405" s="156"/>
      <c r="J405" s="156"/>
      <c r="K405" s="156"/>
      <c r="L405" s="156"/>
      <c r="M405" s="156"/>
      <c r="N405" s="156"/>
      <c r="O405" s="156"/>
      <c r="P405" s="60"/>
      <c r="Q405" s="60"/>
      <c r="R405" s="60"/>
      <c r="S405" s="60"/>
      <c r="T405" s="60"/>
      <c r="U405" s="60"/>
    </row>
    <row r="406" spans="1:21" outlineLevel="1">
      <c r="A406" s="177"/>
      <c r="B406" s="156"/>
      <c r="C406" s="156"/>
      <c r="D406" s="156"/>
      <c r="E406" s="156"/>
      <c r="F406" s="156"/>
      <c r="G406" s="156"/>
      <c r="H406" s="156"/>
      <c r="I406" s="156"/>
      <c r="J406" s="156"/>
      <c r="K406" s="156"/>
      <c r="L406" s="156"/>
      <c r="M406" s="156"/>
      <c r="N406" s="156"/>
      <c r="O406" s="156"/>
      <c r="P406" s="60"/>
      <c r="Q406" s="60"/>
      <c r="R406" s="60"/>
      <c r="S406" s="60"/>
      <c r="T406" s="60"/>
      <c r="U406" s="60"/>
    </row>
    <row r="407" spans="1:21" ht="33.75" customHeight="1" outlineLevel="1">
      <c r="A407" s="177">
        <v>29</v>
      </c>
      <c r="B407" s="129" t="s">
        <v>228</v>
      </c>
      <c r="C407" s="129"/>
      <c r="D407" s="129"/>
      <c r="E407" s="129"/>
      <c r="F407" s="129"/>
      <c r="G407" s="129"/>
      <c r="H407" s="129"/>
      <c r="I407" s="129"/>
      <c r="J407" s="129"/>
      <c r="K407" s="129"/>
      <c r="L407" s="129"/>
      <c r="M407" s="129"/>
      <c r="N407" s="129"/>
      <c r="O407" s="129"/>
      <c r="P407" s="60"/>
      <c r="Q407" s="60"/>
      <c r="R407" s="60"/>
      <c r="S407" s="60"/>
      <c r="T407" s="60"/>
      <c r="U407" s="60"/>
    </row>
    <row r="408" spans="1:21" outlineLevel="1">
      <c r="A408" s="177"/>
      <c r="B408" s="86"/>
      <c r="C408" s="86"/>
      <c r="D408" s="86"/>
      <c r="E408" s="86"/>
      <c r="F408" s="86"/>
      <c r="G408" s="86"/>
      <c r="H408" s="86"/>
      <c r="I408" s="86"/>
      <c r="J408" s="86"/>
      <c r="K408" s="86"/>
      <c r="L408" s="86"/>
      <c r="M408" s="86"/>
      <c r="N408" s="86"/>
      <c r="O408" s="86"/>
      <c r="P408" s="86"/>
      <c r="Q408" s="86"/>
      <c r="R408" s="86"/>
      <c r="S408" s="86"/>
      <c r="T408" s="86"/>
      <c r="U408" s="86"/>
    </row>
    <row r="409" spans="1:21" ht="33" customHeight="1" outlineLevel="1">
      <c r="A409" s="181" t="s">
        <v>229</v>
      </c>
      <c r="B409" s="129" t="s">
        <v>230</v>
      </c>
      <c r="C409" s="129"/>
      <c r="D409" s="129"/>
      <c r="E409" s="129"/>
      <c r="F409" s="129"/>
      <c r="G409" s="129"/>
      <c r="H409" s="129"/>
      <c r="I409" s="129"/>
      <c r="J409" s="129"/>
      <c r="K409" s="129"/>
      <c r="L409" s="129"/>
      <c r="M409" s="129"/>
      <c r="N409" s="129"/>
      <c r="O409" s="129"/>
      <c r="P409" s="60"/>
      <c r="Q409" s="60"/>
      <c r="R409" s="60"/>
      <c r="S409" s="60"/>
      <c r="T409" s="60"/>
      <c r="U409" s="60"/>
    </row>
    <row r="410" spans="1:21" outlineLevel="1">
      <c r="A410" s="181"/>
      <c r="B410" s="60"/>
      <c r="C410" s="60"/>
      <c r="D410" s="60"/>
      <c r="E410" s="60"/>
      <c r="F410" s="60"/>
      <c r="G410" s="60"/>
      <c r="H410" s="60"/>
      <c r="I410" s="60"/>
      <c r="J410" s="60"/>
      <c r="K410" s="60"/>
      <c r="L410" s="60"/>
      <c r="M410" s="60"/>
      <c r="N410" s="60"/>
      <c r="O410" s="60"/>
      <c r="P410" s="60"/>
      <c r="Q410" s="60"/>
      <c r="R410" s="60"/>
      <c r="S410" s="60"/>
      <c r="T410" s="60"/>
      <c r="U410" s="60"/>
    </row>
    <row r="411" spans="1:21" ht="43.5" customHeight="1" outlineLevel="1">
      <c r="A411" s="181" t="s">
        <v>231</v>
      </c>
      <c r="B411" s="129" t="s">
        <v>232</v>
      </c>
      <c r="C411" s="129"/>
      <c r="D411" s="129"/>
      <c r="E411" s="129"/>
      <c r="F411" s="129"/>
      <c r="G411" s="129"/>
      <c r="H411" s="129"/>
      <c r="I411" s="129"/>
      <c r="J411" s="129"/>
      <c r="K411" s="129"/>
      <c r="L411" s="129"/>
      <c r="M411" s="129"/>
      <c r="N411" s="129"/>
      <c r="O411" s="129"/>
      <c r="P411" s="60"/>
      <c r="Q411" s="60"/>
      <c r="R411" s="60"/>
      <c r="S411" s="60"/>
      <c r="T411" s="60"/>
      <c r="U411" s="60"/>
    </row>
    <row r="412" spans="1:21" ht="15" customHeight="1" outlineLevel="1">
      <c r="A412" s="181"/>
      <c r="B412" s="60"/>
      <c r="C412" s="60"/>
      <c r="D412" s="60"/>
      <c r="E412" s="60"/>
      <c r="F412" s="60"/>
      <c r="G412" s="60"/>
      <c r="H412" s="60"/>
      <c r="I412" s="60"/>
      <c r="J412" s="60"/>
      <c r="K412" s="60"/>
      <c r="L412" s="60"/>
      <c r="M412" s="60"/>
      <c r="N412" s="60"/>
      <c r="O412" s="60"/>
      <c r="P412" s="60"/>
      <c r="Q412" s="60"/>
      <c r="R412" s="60"/>
      <c r="S412" s="60"/>
      <c r="T412" s="60"/>
      <c r="U412" s="60"/>
    </row>
    <row r="413" spans="1:21" ht="15" customHeight="1" outlineLevel="1">
      <c r="A413" s="181" t="s">
        <v>233</v>
      </c>
      <c r="B413" s="129" t="s">
        <v>234</v>
      </c>
      <c r="C413" s="129"/>
      <c r="D413" s="129"/>
      <c r="E413" s="129"/>
      <c r="F413" s="129"/>
      <c r="G413" s="129"/>
      <c r="H413" s="129"/>
      <c r="I413" s="129"/>
      <c r="J413" s="129"/>
      <c r="K413" s="129"/>
      <c r="L413" s="129"/>
      <c r="M413" s="129"/>
      <c r="N413" s="129"/>
      <c r="O413" s="129"/>
      <c r="P413" s="60"/>
      <c r="Q413" s="60"/>
      <c r="R413" s="60"/>
      <c r="S413" s="60"/>
      <c r="T413" s="60"/>
      <c r="U413" s="60"/>
    </row>
    <row r="414" spans="1:21" outlineLevel="1">
      <c r="A414" s="177"/>
      <c r="B414" s="60"/>
      <c r="C414" s="60"/>
      <c r="D414" s="60"/>
      <c r="E414" s="60"/>
      <c r="F414" s="60"/>
      <c r="G414" s="60"/>
      <c r="H414" s="60"/>
      <c r="I414" s="60"/>
      <c r="J414" s="60"/>
      <c r="K414" s="60"/>
      <c r="L414" s="60"/>
      <c r="M414" s="60"/>
      <c r="N414" s="60"/>
      <c r="O414" s="60"/>
      <c r="P414" s="60"/>
      <c r="Q414" s="60"/>
      <c r="R414" s="60"/>
      <c r="S414" s="60"/>
      <c r="T414" s="60"/>
      <c r="U414" s="60"/>
    </row>
    <row r="415" spans="1:21" ht="30" customHeight="1" outlineLevel="1">
      <c r="A415" s="181" t="s">
        <v>235</v>
      </c>
      <c r="B415" s="129" t="s">
        <v>236</v>
      </c>
      <c r="C415" s="129"/>
      <c r="D415" s="129"/>
      <c r="E415" s="129"/>
      <c r="F415" s="129"/>
      <c r="G415" s="129"/>
      <c r="H415" s="129"/>
      <c r="I415" s="129"/>
      <c r="J415" s="129"/>
      <c r="K415" s="129"/>
      <c r="L415" s="129"/>
      <c r="M415" s="129"/>
      <c r="N415" s="129"/>
      <c r="O415" s="129"/>
      <c r="P415" s="60"/>
      <c r="Q415" s="60"/>
      <c r="R415" s="60"/>
      <c r="S415" s="60"/>
      <c r="T415" s="60"/>
      <c r="U415" s="60"/>
    </row>
    <row r="416" spans="1:21" outlineLevel="1">
      <c r="A416" s="177"/>
      <c r="B416" s="60"/>
      <c r="C416" s="60"/>
      <c r="D416" s="60"/>
      <c r="E416" s="60"/>
      <c r="F416" s="60"/>
      <c r="G416" s="60"/>
      <c r="H416" s="60"/>
      <c r="I416" s="60"/>
      <c r="J416" s="60"/>
      <c r="K416" s="60"/>
      <c r="L416" s="60"/>
      <c r="M416" s="60"/>
      <c r="N416" s="60"/>
      <c r="O416" s="60"/>
      <c r="P416" s="60"/>
      <c r="Q416" s="60"/>
      <c r="R416" s="60"/>
      <c r="S416" s="60"/>
      <c r="T416" s="60"/>
      <c r="U416" s="60"/>
    </row>
    <row r="417" spans="1:21" ht="15" customHeight="1" outlineLevel="1">
      <c r="A417" s="181" t="s">
        <v>237</v>
      </c>
      <c r="B417" s="60" t="s">
        <v>238</v>
      </c>
      <c r="C417" s="60"/>
      <c r="D417" s="60"/>
      <c r="E417" s="60"/>
      <c r="F417" s="60"/>
      <c r="G417" s="60"/>
      <c r="H417" s="60"/>
      <c r="I417" s="60"/>
      <c r="J417" s="60"/>
      <c r="K417" s="60"/>
      <c r="L417" s="60"/>
      <c r="M417" s="60"/>
      <c r="N417" s="60"/>
      <c r="O417" s="60"/>
      <c r="P417" s="60"/>
      <c r="Q417" s="60"/>
      <c r="R417" s="60"/>
      <c r="S417" s="60"/>
      <c r="T417" s="60"/>
      <c r="U417" s="60"/>
    </row>
    <row r="418" spans="1:21" ht="15.75" customHeight="1" outlineLevel="1">
      <c r="A418" s="181"/>
      <c r="B418" s="130"/>
      <c r="C418" s="130"/>
      <c r="D418" s="130"/>
      <c r="E418" s="130"/>
      <c r="F418" s="130"/>
      <c r="G418" s="130"/>
      <c r="H418" s="130"/>
      <c r="I418" s="130"/>
      <c r="J418" s="130"/>
      <c r="K418" s="130"/>
      <c r="L418" s="130"/>
      <c r="M418" s="130"/>
      <c r="N418" s="130"/>
      <c r="O418" s="130"/>
      <c r="P418" s="130"/>
      <c r="Q418" s="130"/>
      <c r="R418" s="130"/>
      <c r="S418" s="130"/>
      <c r="T418" s="130"/>
      <c r="U418" s="130"/>
    </row>
    <row r="419" spans="1:21" ht="15.75" customHeight="1" outlineLevel="1">
      <c r="A419" s="51" t="s">
        <v>239</v>
      </c>
      <c r="B419" s="52"/>
      <c r="C419" s="52"/>
      <c r="D419" s="52"/>
      <c r="E419" s="52"/>
      <c r="F419" s="52"/>
      <c r="G419" s="52"/>
      <c r="H419" s="52"/>
      <c r="I419" s="52"/>
      <c r="J419" s="52"/>
      <c r="K419" s="52"/>
      <c r="L419" s="52"/>
      <c r="M419" s="52"/>
      <c r="N419" s="52"/>
      <c r="O419" s="52"/>
      <c r="P419" s="52"/>
      <c r="Q419" s="52"/>
      <c r="R419" s="52"/>
      <c r="S419" s="52"/>
      <c r="T419" s="52"/>
      <c r="U419" s="52"/>
    </row>
    <row r="420" spans="1:21" ht="15.75" outlineLevel="1">
      <c r="A420" s="158"/>
      <c r="B420" s="158"/>
      <c r="C420" s="158"/>
      <c r="D420" s="158"/>
      <c r="E420" s="158"/>
      <c r="F420" s="158"/>
      <c r="G420" s="158"/>
      <c r="H420" s="158"/>
      <c r="I420" s="158"/>
      <c r="J420" s="158"/>
      <c r="K420" s="158"/>
      <c r="L420" s="158"/>
      <c r="M420" s="158"/>
      <c r="N420" s="158"/>
      <c r="O420" s="158"/>
      <c r="P420" s="158"/>
      <c r="Q420" s="158"/>
      <c r="R420" s="158"/>
      <c r="S420" s="158"/>
      <c r="T420" s="158"/>
      <c r="U420" s="158"/>
    </row>
    <row r="421" spans="1:21" outlineLevel="1">
      <c r="A421" s="127" t="s">
        <v>240</v>
      </c>
      <c r="B421" s="60" t="s">
        <v>241</v>
      </c>
      <c r="C421" s="60"/>
      <c r="D421" s="60"/>
      <c r="E421" s="60"/>
      <c r="F421" s="60"/>
      <c r="G421" s="60"/>
      <c r="H421" s="60"/>
      <c r="I421" s="60"/>
      <c r="J421" s="60"/>
      <c r="K421" s="60"/>
      <c r="L421" s="60"/>
      <c r="M421" s="60"/>
      <c r="N421" s="60"/>
      <c r="O421" s="60"/>
      <c r="P421" s="60"/>
      <c r="Q421" s="60"/>
      <c r="R421" s="60"/>
      <c r="S421" s="60"/>
      <c r="T421" s="60"/>
      <c r="U421" s="60"/>
    </row>
    <row r="422" spans="1:21" ht="81" customHeight="1">
      <c r="A422" s="127" t="s">
        <v>240</v>
      </c>
      <c r="B422" s="129" t="s">
        <v>242</v>
      </c>
      <c r="C422" s="129"/>
      <c r="D422" s="129"/>
      <c r="E422" s="129"/>
      <c r="F422" s="129"/>
      <c r="G422" s="129"/>
      <c r="H422" s="129"/>
      <c r="I422" s="129"/>
      <c r="J422" s="129"/>
      <c r="K422" s="129"/>
      <c r="L422" s="129"/>
      <c r="M422" s="129"/>
      <c r="N422" s="129"/>
      <c r="O422" s="129"/>
      <c r="P422" s="60"/>
      <c r="Q422" s="60"/>
      <c r="R422" s="60"/>
      <c r="S422" s="60"/>
      <c r="T422" s="60"/>
      <c r="U422" s="60"/>
    </row>
  </sheetData>
  <protectedRanges>
    <protectedRange algorithmName="SHA-512" hashValue="RLJ1gb5XlCv0vJDM3cw6QB2fX+r1SbbbkKf+Zo/DOfM0a3+oPSLrRA4zXt9ivLHlbUgqdQ4+RZHJ7rQvEsswlA==" saltValue="oyKsH4vsUYkL/oNcYNi7LA==" spinCount="100000" sqref="D77:U82 D19:U19 D85:U89 D96:U99 D101:U104 D111:U132 D59:U71 D49:U56 D39:U46 D28:U33 D21:U26" name="Te wijzigen cellen"/>
  </protectedRanges>
  <mergeCells count="50">
    <mergeCell ref="B415:O415"/>
    <mergeCell ref="B394:O394"/>
    <mergeCell ref="B403:O403"/>
    <mergeCell ref="B407:O407"/>
    <mergeCell ref="B405:O406"/>
    <mergeCell ref="B409:O409"/>
    <mergeCell ref="B411:O411"/>
    <mergeCell ref="B413:O413"/>
    <mergeCell ref="B388:O389"/>
    <mergeCell ref="B360:O360"/>
    <mergeCell ref="B361:O363"/>
    <mergeCell ref="B396:O397"/>
    <mergeCell ref="B391:O392"/>
    <mergeCell ref="B382:O382"/>
    <mergeCell ref="B384:O384"/>
    <mergeCell ref="B380:O380"/>
    <mergeCell ref="A1:U1"/>
    <mergeCell ref="A167:B167"/>
    <mergeCell ref="A139:B139"/>
    <mergeCell ref="A140:B140"/>
    <mergeCell ref="A3:B3"/>
    <mergeCell ref="A10:B10"/>
    <mergeCell ref="A15:U15"/>
    <mergeCell ref="A17:B17"/>
    <mergeCell ref="A18:B18"/>
    <mergeCell ref="A180:C180"/>
    <mergeCell ref="A292:B292"/>
    <mergeCell ref="A182:B182"/>
    <mergeCell ref="A302:B302"/>
    <mergeCell ref="A306:B306"/>
    <mergeCell ref="A298:B298"/>
    <mergeCell ref="A222:B222"/>
    <mergeCell ref="A223:B223"/>
    <mergeCell ref="A256:B256"/>
    <mergeCell ref="B422:O422"/>
    <mergeCell ref="B418:U418"/>
    <mergeCell ref="A352:C352"/>
    <mergeCell ref="B399:U399"/>
    <mergeCell ref="B401:U401"/>
    <mergeCell ref="B354:O354"/>
    <mergeCell ref="B356:O356"/>
    <mergeCell ref="B358:O358"/>
    <mergeCell ref="B366:O366"/>
    <mergeCell ref="B364:O364"/>
    <mergeCell ref="B368:O368"/>
    <mergeCell ref="B370:O370"/>
    <mergeCell ref="B372:O372"/>
    <mergeCell ref="B374:O374"/>
    <mergeCell ref="B376:O376"/>
    <mergeCell ref="B378:O378"/>
  </mergeCells>
  <pageMargins left="0.70866141732283472" right="0.70866141732283472" top="0.74803149606299213" bottom="0.74803149606299213" header="0.31496062992125984" footer="0.31496062992125984"/>
  <pageSetup paperSize="9" scale="50" fitToHeight="0" orientation="landscape" r:id="rId1"/>
  <rowBreaks count="3" manualBreakCount="3">
    <brk id="136" max="19" man="1"/>
    <brk id="179" max="19" man="1"/>
    <brk id="292" max="19" man="1"/>
  </rowBreaks>
  <ignoredErrors>
    <ignoredError sqref="K345 G345 N345:T345 D160:U160 F343:H343 F344 I345:J345 M343:S343" formulaRange="1"/>
    <ignoredError sqref="E243:U246 E239:U239 D249 D157:U157 P171:U171 D171:E171 E248:U249 D247:U247 G171:O171" formula="1"/>
    <ignoredError sqref="A356" twoDigitTextYea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EB4E-B6C6-4941-9CD3-8785F96E57C9}">
  <dimension ref="A1:U37"/>
  <sheetViews>
    <sheetView workbookViewId="0">
      <selection activeCell="E23" sqref="E23"/>
    </sheetView>
  </sheetViews>
  <sheetFormatPr defaultColWidth="9" defaultRowHeight="15"/>
  <cols>
    <col min="1" max="1" width="28" style="78" customWidth="1"/>
    <col min="2" max="2" width="24.875" style="78" customWidth="1"/>
    <col min="3" max="3" width="16.625" style="78" customWidth="1"/>
    <col min="4" max="4" width="9.25" style="78" bestFit="1" customWidth="1"/>
    <col min="5" max="5" width="9" style="78"/>
    <col min="6" max="6" width="15.875" style="78" bestFit="1" customWidth="1"/>
    <col min="7" max="7" width="21.5" style="78" bestFit="1" customWidth="1"/>
    <col min="8" max="8" width="13.875" style="78" bestFit="1" customWidth="1"/>
    <col min="9" max="9" width="11.875" style="78" customWidth="1"/>
    <col min="10" max="10" width="9.125" style="78" bestFit="1" customWidth="1"/>
    <col min="11" max="11" width="14.25" style="78" bestFit="1" customWidth="1"/>
    <col min="12" max="12" width="13.125" style="78" bestFit="1" customWidth="1"/>
    <col min="13" max="13" width="9" style="78"/>
    <col min="14" max="14" width="9.625" style="78" customWidth="1"/>
    <col min="15" max="15" width="10.25" style="78" bestFit="1" customWidth="1"/>
    <col min="16" max="16" width="9.125" style="78" bestFit="1" customWidth="1"/>
    <col min="17" max="17" width="14.75" style="78" bestFit="1" customWidth="1"/>
    <col min="18" max="18" width="13.625" style="78" bestFit="1" customWidth="1"/>
    <col min="19" max="16384" width="9" style="78"/>
  </cols>
  <sheetData>
    <row r="1" spans="1:21">
      <c r="A1" s="79" t="s">
        <v>243</v>
      </c>
      <c r="B1" s="182">
        <v>2025</v>
      </c>
    </row>
    <row r="2" spans="1:21">
      <c r="A2" s="79" t="s">
        <v>244</v>
      </c>
      <c r="B2" s="80">
        <f>Verwijzingen!B1-3</f>
        <v>2022</v>
      </c>
      <c r="C2" s="78">
        <f>B2+1</f>
        <v>2023</v>
      </c>
      <c r="D2" s="78">
        <f t="shared" ref="D2:U2" si="0">C2+1</f>
        <v>2024</v>
      </c>
      <c r="E2" s="78">
        <f t="shared" si="0"/>
        <v>2025</v>
      </c>
      <c r="F2" s="78">
        <f t="shared" si="0"/>
        <v>2026</v>
      </c>
      <c r="G2" s="78">
        <f t="shared" si="0"/>
        <v>2027</v>
      </c>
      <c r="H2" s="78">
        <f t="shared" si="0"/>
        <v>2028</v>
      </c>
      <c r="I2" s="78">
        <f t="shared" si="0"/>
        <v>2029</v>
      </c>
      <c r="J2" s="78">
        <f t="shared" si="0"/>
        <v>2030</v>
      </c>
      <c r="K2" s="78">
        <f t="shared" si="0"/>
        <v>2031</v>
      </c>
      <c r="L2" s="78">
        <f t="shared" si="0"/>
        <v>2032</v>
      </c>
      <c r="M2" s="78">
        <f t="shared" si="0"/>
        <v>2033</v>
      </c>
      <c r="N2" s="78">
        <f t="shared" si="0"/>
        <v>2034</v>
      </c>
      <c r="O2" s="78">
        <f t="shared" si="0"/>
        <v>2035</v>
      </c>
      <c r="P2" s="78">
        <f t="shared" si="0"/>
        <v>2036</v>
      </c>
      <c r="Q2" s="78">
        <f t="shared" si="0"/>
        <v>2037</v>
      </c>
      <c r="R2" s="78">
        <f t="shared" si="0"/>
        <v>2038</v>
      </c>
      <c r="S2" s="78">
        <f t="shared" si="0"/>
        <v>2039</v>
      </c>
      <c r="T2" s="78">
        <f t="shared" si="0"/>
        <v>2040</v>
      </c>
      <c r="U2" s="78">
        <f t="shared" si="0"/>
        <v>2041</v>
      </c>
    </row>
    <row r="3" spans="1:21">
      <c r="A3" s="79" t="s">
        <v>245</v>
      </c>
      <c r="B3" s="183">
        <f t="shared" ref="B3:U3" si="1">SUMIF($E$10:$E$36,B2,$F$10:$F$36)</f>
        <v>0.25800000000000001</v>
      </c>
      <c r="C3" s="183">
        <f t="shared" si="1"/>
        <v>0.25800000000000001</v>
      </c>
      <c r="D3" s="183">
        <f t="shared" si="1"/>
        <v>0.25800000000000001</v>
      </c>
      <c r="E3" s="183">
        <f t="shared" si="1"/>
        <v>0.25800000000000001</v>
      </c>
      <c r="F3" s="183">
        <f t="shared" si="1"/>
        <v>0.25800000000000001</v>
      </c>
      <c r="G3" s="183">
        <f t="shared" si="1"/>
        <v>0.25800000000000001</v>
      </c>
      <c r="H3" s="183">
        <f t="shared" si="1"/>
        <v>0.25800000000000001</v>
      </c>
      <c r="I3" s="183">
        <f t="shared" si="1"/>
        <v>0.25800000000000001</v>
      </c>
      <c r="J3" s="183">
        <f t="shared" si="1"/>
        <v>0.25800000000000001</v>
      </c>
      <c r="K3" s="183">
        <f t="shared" si="1"/>
        <v>0.25800000000000001</v>
      </c>
      <c r="L3" s="183">
        <f t="shared" si="1"/>
        <v>0.25800000000000001</v>
      </c>
      <c r="M3" s="183">
        <f t="shared" si="1"/>
        <v>0.25800000000000001</v>
      </c>
      <c r="N3" s="183">
        <f t="shared" si="1"/>
        <v>0.25800000000000001</v>
      </c>
      <c r="O3" s="183">
        <f t="shared" si="1"/>
        <v>0.25800000000000001</v>
      </c>
      <c r="P3" s="183">
        <f t="shared" si="1"/>
        <v>0.25800000000000001</v>
      </c>
      <c r="Q3" s="183">
        <f t="shared" si="1"/>
        <v>0.25800000000000001</v>
      </c>
      <c r="R3" s="183">
        <f t="shared" si="1"/>
        <v>0.25800000000000001</v>
      </c>
      <c r="S3" s="183">
        <f t="shared" si="1"/>
        <v>0.25800000000000001</v>
      </c>
      <c r="T3" s="183">
        <f t="shared" si="1"/>
        <v>0.25800000000000001</v>
      </c>
      <c r="U3" s="183">
        <f t="shared" si="1"/>
        <v>0.25800000000000001</v>
      </c>
    </row>
    <row r="4" spans="1:21">
      <c r="A4" s="79" t="s">
        <v>246</v>
      </c>
      <c r="B4" s="183">
        <f t="shared" ref="B4:U4" si="2">SUMIF($E$10:$E$36,B2,$G$10:$G$36)</f>
        <v>0.15</v>
      </c>
      <c r="C4" s="183">
        <f t="shared" si="2"/>
        <v>0.19</v>
      </c>
      <c r="D4" s="183">
        <f t="shared" si="2"/>
        <v>0.19</v>
      </c>
      <c r="E4" s="183">
        <f t="shared" si="2"/>
        <v>0.19</v>
      </c>
      <c r="F4" s="183">
        <f t="shared" si="2"/>
        <v>0.19</v>
      </c>
      <c r="G4" s="183">
        <f t="shared" si="2"/>
        <v>0.19</v>
      </c>
      <c r="H4" s="183">
        <f t="shared" si="2"/>
        <v>0.19</v>
      </c>
      <c r="I4" s="183">
        <f t="shared" si="2"/>
        <v>0.19</v>
      </c>
      <c r="J4" s="183">
        <f t="shared" si="2"/>
        <v>0.19</v>
      </c>
      <c r="K4" s="183">
        <f t="shared" si="2"/>
        <v>0.19</v>
      </c>
      <c r="L4" s="183">
        <f t="shared" si="2"/>
        <v>0.19</v>
      </c>
      <c r="M4" s="183">
        <f t="shared" si="2"/>
        <v>0.19</v>
      </c>
      <c r="N4" s="183">
        <f t="shared" si="2"/>
        <v>0.19</v>
      </c>
      <c r="O4" s="183">
        <f t="shared" si="2"/>
        <v>0.19</v>
      </c>
      <c r="P4" s="183">
        <f t="shared" si="2"/>
        <v>0.19</v>
      </c>
      <c r="Q4" s="183">
        <f t="shared" si="2"/>
        <v>0.19</v>
      </c>
      <c r="R4" s="183">
        <f t="shared" si="2"/>
        <v>0.19</v>
      </c>
      <c r="S4" s="183">
        <f t="shared" si="2"/>
        <v>0.19</v>
      </c>
      <c r="T4" s="183">
        <f t="shared" si="2"/>
        <v>0.19</v>
      </c>
      <c r="U4" s="183">
        <f t="shared" si="2"/>
        <v>0.19</v>
      </c>
    </row>
    <row r="5" spans="1:21">
      <c r="A5" s="79" t="s">
        <v>247</v>
      </c>
      <c r="B5" s="184">
        <f>SUMIF($E$10:$E$36,B2,$H$10:$H$36)/1000</f>
        <v>395</v>
      </c>
      <c r="C5" s="184">
        <f>SUMIF($E$10:$E$36,C2,$H$10:$H$36)/1000</f>
        <v>200</v>
      </c>
      <c r="D5" s="184">
        <f t="shared" ref="D5:U5" si="3">SUMIF($E$10:$E$36,D2,$H$10:$H$36)/1000</f>
        <v>200</v>
      </c>
      <c r="E5" s="184">
        <f t="shared" si="3"/>
        <v>200</v>
      </c>
      <c r="F5" s="184">
        <f t="shared" si="3"/>
        <v>200</v>
      </c>
      <c r="G5" s="184">
        <f t="shared" si="3"/>
        <v>200</v>
      </c>
      <c r="H5" s="184">
        <f t="shared" si="3"/>
        <v>200</v>
      </c>
      <c r="I5" s="184">
        <f t="shared" si="3"/>
        <v>200</v>
      </c>
      <c r="J5" s="184">
        <f t="shared" si="3"/>
        <v>200</v>
      </c>
      <c r="K5" s="184">
        <f t="shared" si="3"/>
        <v>200</v>
      </c>
      <c r="L5" s="184">
        <f t="shared" si="3"/>
        <v>200</v>
      </c>
      <c r="M5" s="184">
        <f t="shared" si="3"/>
        <v>200</v>
      </c>
      <c r="N5" s="184">
        <f t="shared" si="3"/>
        <v>200</v>
      </c>
      <c r="O5" s="184">
        <f t="shared" si="3"/>
        <v>200</v>
      </c>
      <c r="P5" s="184">
        <f t="shared" si="3"/>
        <v>200</v>
      </c>
      <c r="Q5" s="184">
        <f t="shared" si="3"/>
        <v>200</v>
      </c>
      <c r="R5" s="184">
        <f t="shared" si="3"/>
        <v>200</v>
      </c>
      <c r="S5" s="184">
        <f t="shared" si="3"/>
        <v>200</v>
      </c>
      <c r="T5" s="184">
        <f t="shared" si="3"/>
        <v>200</v>
      </c>
      <c r="U5" s="184">
        <f t="shared" si="3"/>
        <v>200</v>
      </c>
    </row>
    <row r="8" spans="1:21">
      <c r="A8" s="79" t="s">
        <v>248</v>
      </c>
      <c r="B8" s="79"/>
      <c r="C8" s="79"/>
      <c r="E8" s="79" t="s">
        <v>249</v>
      </c>
      <c r="F8" s="79"/>
      <c r="G8" s="79"/>
      <c r="H8" s="79"/>
    </row>
    <row r="9" spans="1:21">
      <c r="A9" s="80" t="s">
        <v>250</v>
      </c>
      <c r="B9" s="80"/>
      <c r="C9" s="80"/>
      <c r="E9" s="79" t="s">
        <v>251</v>
      </c>
      <c r="F9" s="79" t="s">
        <v>245</v>
      </c>
      <c r="G9" s="79" t="s">
        <v>246</v>
      </c>
      <c r="H9" s="79" t="s">
        <v>247</v>
      </c>
    </row>
    <row r="10" spans="1:21">
      <c r="A10" s="80" t="s">
        <v>252</v>
      </c>
      <c r="B10" s="80"/>
      <c r="C10" s="80"/>
      <c r="E10" s="80">
        <v>2019</v>
      </c>
      <c r="F10" s="82">
        <v>0.25</v>
      </c>
      <c r="G10" s="82">
        <v>0.19</v>
      </c>
      <c r="H10" s="117">
        <v>200000</v>
      </c>
    </row>
    <row r="11" spans="1:21">
      <c r="A11" s="80"/>
      <c r="B11" s="80"/>
      <c r="C11" s="80"/>
      <c r="E11" s="80">
        <v>2020</v>
      </c>
      <c r="F11" s="82">
        <v>0.25</v>
      </c>
      <c r="G11" s="82">
        <v>0.16500000000000001</v>
      </c>
      <c r="H11" s="117">
        <v>200000</v>
      </c>
    </row>
    <row r="12" spans="1:21">
      <c r="A12" s="80"/>
      <c r="B12" s="80"/>
      <c r="C12" s="80"/>
      <c r="E12" s="80">
        <v>2021</v>
      </c>
      <c r="F12" s="82">
        <v>0.25</v>
      </c>
      <c r="G12" s="82">
        <v>0.15</v>
      </c>
      <c r="H12" s="117">
        <v>245000</v>
      </c>
    </row>
    <row r="13" spans="1:21">
      <c r="A13" s="81">
        <v>0.7</v>
      </c>
      <c r="B13" s="81"/>
      <c r="C13" s="80"/>
      <c r="E13" s="80">
        <v>2022</v>
      </c>
      <c r="F13" s="82">
        <v>0.25800000000000001</v>
      </c>
      <c r="G13" s="82">
        <f t="shared" ref="F13:G28" si="4">G12</f>
        <v>0.15</v>
      </c>
      <c r="H13" s="117">
        <v>395000</v>
      </c>
    </row>
    <row r="14" spans="1:21">
      <c r="A14" s="81">
        <v>0.8</v>
      </c>
      <c r="B14" s="81"/>
      <c r="C14" s="80"/>
      <c r="E14" s="80">
        <v>2023</v>
      </c>
      <c r="F14" s="82">
        <f t="shared" si="4"/>
        <v>0.25800000000000001</v>
      </c>
      <c r="G14" s="82">
        <v>0.19</v>
      </c>
      <c r="H14" s="117">
        <v>200000</v>
      </c>
    </row>
    <row r="15" spans="1:21">
      <c r="A15" s="81">
        <v>1</v>
      </c>
      <c r="B15" s="81"/>
      <c r="C15" s="80"/>
      <c r="E15" s="80">
        <v>2024</v>
      </c>
      <c r="F15" s="82">
        <f t="shared" si="4"/>
        <v>0.25800000000000001</v>
      </c>
      <c r="G15" s="82">
        <f t="shared" si="4"/>
        <v>0.19</v>
      </c>
      <c r="H15" s="117">
        <v>200000</v>
      </c>
    </row>
    <row r="16" spans="1:21">
      <c r="A16" s="81">
        <v>0</v>
      </c>
      <c r="B16" s="81"/>
      <c r="C16" s="80"/>
      <c r="E16" s="80">
        <v>2025</v>
      </c>
      <c r="F16" s="82">
        <f t="shared" si="4"/>
        <v>0.25800000000000001</v>
      </c>
      <c r="G16" s="82">
        <f t="shared" si="4"/>
        <v>0.19</v>
      </c>
      <c r="H16" s="117">
        <v>200000</v>
      </c>
    </row>
    <row r="17" spans="1:8">
      <c r="A17" s="80"/>
      <c r="B17" s="80"/>
      <c r="C17" s="80"/>
      <c r="E17" s="80">
        <v>2026</v>
      </c>
      <c r="F17" s="82">
        <f t="shared" si="4"/>
        <v>0.25800000000000001</v>
      </c>
      <c r="G17" s="82">
        <f t="shared" si="4"/>
        <v>0.19</v>
      </c>
      <c r="H17" s="117">
        <v>200000</v>
      </c>
    </row>
    <row r="18" spans="1:8">
      <c r="A18" s="80" t="s">
        <v>253</v>
      </c>
      <c r="B18" s="80"/>
      <c r="C18" s="80"/>
      <c r="E18" s="80">
        <v>2027</v>
      </c>
      <c r="F18" s="82">
        <f t="shared" si="4"/>
        <v>0.25800000000000001</v>
      </c>
      <c r="G18" s="82">
        <f t="shared" si="4"/>
        <v>0.19</v>
      </c>
      <c r="H18" s="117">
        <v>200000</v>
      </c>
    </row>
    <row r="19" spans="1:8">
      <c r="A19" s="80" t="s">
        <v>254</v>
      </c>
      <c r="B19" s="80"/>
      <c r="C19" s="80"/>
      <c r="E19" s="80">
        <v>2028</v>
      </c>
      <c r="F19" s="82">
        <f t="shared" si="4"/>
        <v>0.25800000000000001</v>
      </c>
      <c r="G19" s="82">
        <f t="shared" si="4"/>
        <v>0.19</v>
      </c>
      <c r="H19" s="117">
        <v>200000</v>
      </c>
    </row>
    <row r="20" spans="1:8">
      <c r="A20" s="80"/>
      <c r="B20" s="80"/>
      <c r="C20" s="80"/>
      <c r="E20" s="80">
        <v>2029</v>
      </c>
      <c r="F20" s="82">
        <f t="shared" si="4"/>
        <v>0.25800000000000001</v>
      </c>
      <c r="G20" s="82">
        <f t="shared" si="4"/>
        <v>0.19</v>
      </c>
      <c r="H20" s="117">
        <v>200000</v>
      </c>
    </row>
    <row r="21" spans="1:8">
      <c r="A21" s="80" t="s">
        <v>255</v>
      </c>
      <c r="B21" s="80"/>
      <c r="C21" s="80"/>
      <c r="E21" s="80">
        <v>2030</v>
      </c>
      <c r="F21" s="82">
        <f t="shared" si="4"/>
        <v>0.25800000000000001</v>
      </c>
      <c r="G21" s="82">
        <f t="shared" si="4"/>
        <v>0.19</v>
      </c>
      <c r="H21" s="117">
        <v>200000</v>
      </c>
    </row>
    <row r="22" spans="1:8">
      <c r="A22" s="80" t="s">
        <v>256</v>
      </c>
      <c r="B22" s="80"/>
      <c r="C22" s="80"/>
      <c r="E22" s="80">
        <v>2031</v>
      </c>
      <c r="F22" s="82">
        <f t="shared" si="4"/>
        <v>0.25800000000000001</v>
      </c>
      <c r="G22" s="82">
        <f t="shared" si="4"/>
        <v>0.19</v>
      </c>
      <c r="H22" s="117">
        <v>200000</v>
      </c>
    </row>
    <row r="23" spans="1:8">
      <c r="A23" s="80"/>
      <c r="B23" s="80"/>
      <c r="C23" s="80"/>
      <c r="E23" s="80">
        <v>2032</v>
      </c>
      <c r="F23" s="82">
        <f t="shared" si="4"/>
        <v>0.25800000000000001</v>
      </c>
      <c r="G23" s="82">
        <f t="shared" si="4"/>
        <v>0.19</v>
      </c>
      <c r="H23" s="117">
        <v>200000</v>
      </c>
    </row>
    <row r="24" spans="1:8">
      <c r="A24" s="182" t="s">
        <v>257</v>
      </c>
      <c r="B24" s="182"/>
      <c r="C24" s="80"/>
      <c r="E24" s="80">
        <v>2033</v>
      </c>
      <c r="F24" s="82">
        <f t="shared" si="4"/>
        <v>0.25800000000000001</v>
      </c>
      <c r="G24" s="82">
        <f t="shared" si="4"/>
        <v>0.19</v>
      </c>
      <c r="H24" s="117">
        <v>200000</v>
      </c>
    </row>
    <row r="25" spans="1:8">
      <c r="A25" s="80"/>
      <c r="B25" s="80"/>
      <c r="C25" s="80"/>
      <c r="E25" s="80">
        <v>2034</v>
      </c>
      <c r="F25" s="82">
        <f t="shared" si="4"/>
        <v>0.25800000000000001</v>
      </c>
      <c r="G25" s="82">
        <f t="shared" si="4"/>
        <v>0.19</v>
      </c>
      <c r="H25" s="117">
        <v>200000</v>
      </c>
    </row>
    <row r="26" spans="1:8">
      <c r="A26" s="182" t="s">
        <v>250</v>
      </c>
      <c r="B26" s="80"/>
      <c r="C26" s="80"/>
      <c r="E26" s="80">
        <v>2035</v>
      </c>
      <c r="F26" s="82">
        <f t="shared" ref="F26:G36" si="5">F25</f>
        <v>0.25800000000000001</v>
      </c>
      <c r="G26" s="82">
        <f t="shared" si="4"/>
        <v>0.19</v>
      </c>
      <c r="H26" s="117">
        <v>200000</v>
      </c>
    </row>
    <row r="27" spans="1:8">
      <c r="A27" s="182" t="s">
        <v>252</v>
      </c>
      <c r="B27" s="80"/>
      <c r="C27" s="80"/>
      <c r="E27" s="80">
        <v>2036</v>
      </c>
      <c r="F27" s="82">
        <f t="shared" si="5"/>
        <v>0.25800000000000001</v>
      </c>
      <c r="G27" s="82">
        <f t="shared" si="4"/>
        <v>0.19</v>
      </c>
      <c r="H27" s="117">
        <v>200000</v>
      </c>
    </row>
    <row r="28" spans="1:8">
      <c r="A28" s="80"/>
      <c r="B28" s="80"/>
      <c r="C28" s="80"/>
      <c r="E28" s="80">
        <v>2037</v>
      </c>
      <c r="F28" s="82">
        <f t="shared" si="5"/>
        <v>0.25800000000000001</v>
      </c>
      <c r="G28" s="82">
        <f t="shared" si="4"/>
        <v>0.19</v>
      </c>
      <c r="H28" s="117">
        <v>200000</v>
      </c>
    </row>
    <row r="29" spans="1:8">
      <c r="A29" s="182" t="s">
        <v>258</v>
      </c>
      <c r="B29" s="80"/>
      <c r="C29" s="80"/>
      <c r="E29" s="80">
        <v>2038</v>
      </c>
      <c r="F29" s="82">
        <f t="shared" si="5"/>
        <v>0.25800000000000001</v>
      </c>
      <c r="G29" s="82">
        <f t="shared" si="5"/>
        <v>0.19</v>
      </c>
      <c r="H29" s="117">
        <v>200000</v>
      </c>
    </row>
    <row r="30" spans="1:8">
      <c r="A30" s="182" t="s">
        <v>259</v>
      </c>
      <c r="B30" s="80"/>
      <c r="C30" s="80"/>
      <c r="E30" s="80">
        <v>2039</v>
      </c>
      <c r="F30" s="82">
        <f t="shared" si="5"/>
        <v>0.25800000000000001</v>
      </c>
      <c r="G30" s="82">
        <f t="shared" si="5"/>
        <v>0.19</v>
      </c>
      <c r="H30" s="117">
        <v>200000</v>
      </c>
    </row>
    <row r="31" spans="1:8">
      <c r="A31" s="80"/>
      <c r="B31" s="80"/>
      <c r="C31" s="80"/>
      <c r="E31" s="80">
        <v>2040</v>
      </c>
      <c r="F31" s="82">
        <f t="shared" si="5"/>
        <v>0.25800000000000001</v>
      </c>
      <c r="G31" s="82">
        <f t="shared" si="5"/>
        <v>0.19</v>
      </c>
      <c r="H31" s="117">
        <v>200000</v>
      </c>
    </row>
    <row r="32" spans="1:8">
      <c r="A32" s="80"/>
      <c r="B32" s="80"/>
      <c r="C32" s="80"/>
      <c r="E32" s="80">
        <v>2041</v>
      </c>
      <c r="F32" s="82">
        <f t="shared" si="5"/>
        <v>0.25800000000000001</v>
      </c>
      <c r="G32" s="82">
        <f t="shared" si="5"/>
        <v>0.19</v>
      </c>
      <c r="H32" s="117">
        <v>200000</v>
      </c>
    </row>
    <row r="33" spans="1:8">
      <c r="A33" s="80"/>
      <c r="B33" s="80"/>
      <c r="C33" s="80"/>
      <c r="E33" s="80">
        <v>2042</v>
      </c>
      <c r="F33" s="82">
        <f t="shared" si="5"/>
        <v>0.25800000000000001</v>
      </c>
      <c r="G33" s="82">
        <f t="shared" si="5"/>
        <v>0.19</v>
      </c>
      <c r="H33" s="117">
        <v>200000</v>
      </c>
    </row>
    <row r="34" spans="1:8">
      <c r="A34" s="80"/>
      <c r="B34" s="80"/>
      <c r="C34" s="80"/>
      <c r="E34" s="80">
        <v>2043</v>
      </c>
      <c r="F34" s="82">
        <f t="shared" si="5"/>
        <v>0.25800000000000001</v>
      </c>
      <c r="G34" s="82">
        <f t="shared" si="5"/>
        <v>0.19</v>
      </c>
      <c r="H34" s="117">
        <v>200000</v>
      </c>
    </row>
    <row r="35" spans="1:8">
      <c r="A35" s="80"/>
      <c r="B35" s="80"/>
      <c r="C35" s="80"/>
      <c r="E35" s="80">
        <v>2044</v>
      </c>
      <c r="F35" s="82">
        <f t="shared" si="5"/>
        <v>0.25800000000000001</v>
      </c>
      <c r="G35" s="82">
        <f t="shared" si="5"/>
        <v>0.19</v>
      </c>
      <c r="H35" s="117">
        <v>200000</v>
      </c>
    </row>
    <row r="36" spans="1:8">
      <c r="A36" s="80"/>
      <c r="B36" s="80"/>
      <c r="C36" s="80"/>
      <c r="E36" s="80">
        <v>2045</v>
      </c>
      <c r="F36" s="82">
        <f t="shared" si="5"/>
        <v>0.25800000000000001</v>
      </c>
      <c r="G36" s="82">
        <f t="shared" si="5"/>
        <v>0.19</v>
      </c>
      <c r="H36" s="117">
        <v>200000</v>
      </c>
    </row>
    <row r="37" spans="1:8">
      <c r="A37" s="80"/>
      <c r="B37" s="80"/>
      <c r="C37" s="8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3A18C8E9BD5243B3699DC80354DC83" ma:contentTypeVersion="15" ma:contentTypeDescription="Een nieuw document maken." ma:contentTypeScope="" ma:versionID="de0cef9e4c17b7931ed5152d146c8f82">
  <xsd:schema xmlns:xsd="http://www.w3.org/2001/XMLSchema" xmlns:xs="http://www.w3.org/2001/XMLSchema" xmlns:p="http://schemas.microsoft.com/office/2006/metadata/properties" xmlns:ns2="cbc0b0b0-b556-4f19-9388-0b60e267e6ad" xmlns:ns3="6de03a0c-0132-4323-8358-7f52484253ea" targetNamespace="http://schemas.microsoft.com/office/2006/metadata/properties" ma:root="true" ma:fieldsID="f6011690d32e92d830e98740d9f67805" ns2:_="" ns3:_="">
    <xsd:import namespace="cbc0b0b0-b556-4f19-9388-0b60e267e6ad"/>
    <xsd:import namespace="6de03a0c-0132-4323-8358-7f52484253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c0b0b0-b556-4f19-9388-0b60e267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0dbfb476-c887-4b8d-9ee1-28c43afea58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03a0c-0132-4323-8358-7f52484253e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1206b12a-f5d6-4749-9370-c38020d82fb2}" ma:internalName="TaxCatchAll" ma:showField="CatchAllData" ma:web="6de03a0c-0132-4323-8358-7f52484253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de03a0c-0132-4323-8358-7f52484253ea" xsi:nil="true"/>
    <lcf76f155ced4ddcb4097134ff3c332f xmlns="cbc0b0b0-b556-4f19-9388-0b60e267e6a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5A1DF5-15A1-4602-95E2-81B4A914099C}"/>
</file>

<file path=customXml/itemProps2.xml><?xml version="1.0" encoding="utf-8"?>
<ds:datastoreItem xmlns:ds="http://schemas.openxmlformats.org/officeDocument/2006/customXml" ds:itemID="{84DF1B7B-F7AA-4D8A-9BA4-DAC51985C0D1}"/>
</file>

<file path=customXml/itemProps3.xml><?xml version="1.0" encoding="utf-8"?>
<ds:datastoreItem xmlns:ds="http://schemas.openxmlformats.org/officeDocument/2006/customXml" ds:itemID="{AC201EE8-64D4-457C-BCB4-1F2DDF6FE734}"/>
</file>

<file path=docProps/app.xml><?xml version="1.0" encoding="utf-8"?>
<Properties xmlns="http://schemas.openxmlformats.org/officeDocument/2006/extended-properties" xmlns:vt="http://schemas.openxmlformats.org/officeDocument/2006/docPropsVTypes">
  <Application>Microsoft Excel Online</Application>
  <Manager/>
  <Company>BDO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de Groot</dc:creator>
  <cp:keywords/>
  <dc:description/>
  <cp:lastModifiedBy>Lars Molegraaf</cp:lastModifiedBy>
  <cp:revision/>
  <dcterms:created xsi:type="dcterms:W3CDTF">2015-06-01T06:35:24Z</dcterms:created>
  <dcterms:modified xsi:type="dcterms:W3CDTF">2024-07-11T11:28:58Z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0x01010018C4C071BDCC7F48B423487DFFEF4ABB</vt:lpwstr>
  </property>
  <property fmtid="{D5CDD505-2E9C-101B-9397-08002B2CF9AE}" pid="3" name="MediaServiceImageTags">
    <vt:lpwstr/>
  </property>
</Properties>
</file>